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3"/>
  </bookViews>
  <sheets>
    <sheet name="is" sheetId="1" r:id="rId1"/>
    <sheet name="bs" sheetId="2" r:id="rId2"/>
    <sheet name="cfs" sheetId="3" r:id="rId3"/>
    <sheet name="sce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'bs'!$A$1:$I$69</definedName>
    <definedName name="_xlnm.Print_Area" localSheetId="2">'cfs'!$A$1:$K$75</definedName>
    <definedName name="_xlnm.Print_Area" localSheetId="0">'is'!$A$1:$M$41</definedName>
    <definedName name="_xlnm.Print_Area" localSheetId="3">'sce'!$A$1:$L$39</definedName>
  </definedNames>
  <calcPr fullCalcOnLoad="1"/>
</workbook>
</file>

<file path=xl/sharedStrings.xml><?xml version="1.0" encoding="utf-8"?>
<sst xmlns="http://schemas.openxmlformats.org/spreadsheetml/2006/main" count="227" uniqueCount="181">
  <si>
    <t>Unaudited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</si>
  <si>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</si>
  <si>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</si>
  <si>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</si>
  <si>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</si>
  <si>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</si>
  <si>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</si>
  <si>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</si>
  <si>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</si>
  <si>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</si>
  <si>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</si>
  <si>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</si>
  <si>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</si>
  <si>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</si>
  <si>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</si>
  <si>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</si>
  <si>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</si>
  <si>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</si>
  <si>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</si>
  <si>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</si>
  <si>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</si>
  <si>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</si>
  <si>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</si>
  <si>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</si>
  <si>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</si>
  <si>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</si>
  <si>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</si>
  <si>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</si>
  <si>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</si>
  <si>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Minority Interests</t>
  </si>
  <si>
    <t>Long Term Borrowings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</si>
  <si>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</si>
  <si>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</si>
  <si>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</si>
  <si>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</si>
  <si>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</si>
  <si>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</si>
  <si>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</si>
  <si>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</si>
  <si>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</si>
  <si>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</si>
  <si>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</si>
  <si>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</si>
  <si>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</si>
  <si>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</si>
  <si>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</si>
  <si>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Depreciation and amortisation</t>
  </si>
  <si>
    <t>(d)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</si>
  <si>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</si>
  <si>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</si>
  <si>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</si>
  <si>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</si>
  <si>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</si>
  <si>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</si>
  <si>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</si>
  <si>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</si>
  <si>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</si>
  <si>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</si>
  <si>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</si>
  <si>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</si>
  <si>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</si>
  <si>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</si>
  <si>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</si>
  <si>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</si>
  <si>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</si>
  <si>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</si>
  <si>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</si>
  <si>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</si>
  <si>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</si>
  <si>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</si>
  <si>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</si>
  <si>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</si>
  <si>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</si>
  <si>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</si>
  <si>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</si>
  <si>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</si>
  <si>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</si>
  <si>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</si>
  <si>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</si>
  <si>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</si>
  <si>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</si>
  <si>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</si>
  <si>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</si>
  <si>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</si>
  <si>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</si>
  <si>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</si>
  <si>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</si>
  <si>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</si>
  <si>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</si>
  <si>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</si>
  <si>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</si>
  <si>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</si>
  <si>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</si>
  <si>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stocks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</si>
  <si>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</si>
  <si>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</si>
  <si>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</si>
  <si>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</si>
  <si>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</si>
  <si>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Purchase of fixed assets</t>
  </si>
  <si>
    <t>Interest received</t>
  </si>
  <si>
    <t>Dividends received</t>
  </si>
  <si>
    <t>Cash flow from financing activities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</si>
  <si>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</si>
  <si>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</si>
  <si>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</si>
  <si>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</si>
  <si>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</si>
  <si>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</si>
  <si>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</si>
  <si>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</si>
  <si>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</si>
  <si>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</si>
  <si>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</si>
  <si>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</si>
  <si>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</si>
  <si>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</si>
  <si>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</si>
  <si>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</si>
  <si>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Net loss for the quarter</t>
  </si>
  <si>
    <t>Repayment of hire purchase liabilities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</si>
  <si>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</si>
  <si>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</si>
  <si>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</si>
  <si>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</si>
  <si>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</si>
  <si>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</si>
  <si>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Interest expense</t>
  </si>
  <si>
    <t>(Increase)/decrease in highway expenditure</t>
  </si>
  <si>
    <t>CONDENSED CONSOLIDATED INCOME STATEMENT</t>
  </si>
  <si>
    <t xml:space="preserve">CONDENSED CONSOLIDATED STATEMENTS OF CHANGES IN EQUITY </t>
  </si>
  <si>
    <t>CONDENSED CONSOLIDATED CASH FLOW STATEMENTS</t>
  </si>
  <si>
    <t>(Increase)/decrease in amt due from associated companies</t>
  </si>
  <si>
    <t>CONDENSED CONSOLIDATED BALANCE SHEET</t>
  </si>
  <si>
    <t>(i)   Basic (based on 339,630,465 ordinary shares) (sen)</t>
  </si>
  <si>
    <t>on</t>
  </si>
  <si>
    <t>Consolidation</t>
  </si>
  <si>
    <t>Reserve on consolidation</t>
  </si>
  <si>
    <t>Dividend Paid</t>
  </si>
  <si>
    <t>Allowance for diminution in value written back</t>
  </si>
  <si>
    <t xml:space="preserve">Loss on disposal of short term investment </t>
  </si>
  <si>
    <t xml:space="preserve">Proceeds from disposal of short term investment </t>
  </si>
  <si>
    <t xml:space="preserve">Profit / (loss) before  taxation and minority  interests </t>
  </si>
  <si>
    <t>Balance as at 1 July 2004</t>
  </si>
  <si>
    <t>(Increase)/decrease in joint venture</t>
  </si>
  <si>
    <t>(Increase)/decrease in development property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</si>
  <si>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</si>
  <si>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</si>
  <si>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</si>
  <si>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</si>
  <si>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</si>
  <si>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Balance as at 1 July 2005</t>
  </si>
  <si>
    <t>Loss on disposal of subsidiary company</t>
  </si>
  <si>
    <t>Fixed asset written off</t>
  </si>
  <si>
    <t xml:space="preserve">Operating (loss)/profit before changes in working capital </t>
  </si>
  <si>
    <t>Share of results of associated company</t>
  </si>
  <si>
    <t xml:space="preserve">Capital reserve in subsidiary </t>
  </si>
  <si>
    <t>The annexed notes form an integral part of this quarterly report.</t>
  </si>
  <si>
    <t>Term loans withdrawn</t>
  </si>
  <si>
    <t xml:space="preserve">Repayment of term loans </t>
  </si>
  <si>
    <t>Loss for the quarter</t>
  </si>
  <si>
    <t>QUARTER ENDED 31 DECEMBER 2005</t>
  </si>
  <si>
    <t>Second Quarter</t>
  </si>
  <si>
    <t>Amount Owing to Government</t>
  </si>
  <si>
    <t>Balance as at 31 December 2004</t>
  </si>
  <si>
    <t>Balance as at 31 December 2005</t>
  </si>
  <si>
    <t>Allowance for diminution in value written down</t>
  </si>
  <si>
    <t>Provision for retirement benefits</t>
  </si>
  <si>
    <t>Tax paid</t>
  </si>
  <si>
    <t>FOR THE QUARTER ENDED 31 DECEMBER 2005</t>
  </si>
  <si>
    <t>Land and related cost -held for sale</t>
  </si>
  <si>
    <t>Net Current Assets/(Liabilities)</t>
  </si>
  <si>
    <t>Retained Profit/(Loss)</t>
  </si>
  <si>
    <t>from the financial year ended 30 June 2004</t>
  </si>
  <si>
    <t xml:space="preserve">The comparative figures has been changed after taking into account of adjustment in brought figure </t>
  </si>
  <si>
    <t>Provision for doubtful debts in an associated company</t>
  </si>
  <si>
    <t>Exchange diffrerence</t>
  </si>
  <si>
    <t>QUARTERLY REPORT ON CONSOLIDATED RESULTS FOR THE SECOND</t>
  </si>
  <si>
    <t>Operating profit/(loss)</t>
  </si>
  <si>
    <t xml:space="preserve"> Interest </t>
  </si>
  <si>
    <t>Net Assets per share (RM)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</si>
</sst>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/d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mmmm\ d\,\ yyyy"/>
    <numFmt numFmtId="183" formatCode="d\-mmm\-yyyy"/>
    <numFmt numFmtId="184" formatCode="_(* #,##0.000_);_(* \(#,##0.0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80" fontId="0" fillId="0" borderId="0" xfId="15" applyNumberFormat="1" applyAlignment="1">
      <alignment horizontal="center"/>
    </xf>
    <xf numFmtId="180" fontId="0" fillId="0" borderId="0" xfId="15" applyNumberFormat="1" applyAlignment="1">
      <alignment/>
    </xf>
    <xf numFmtId="180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center"/>
    </xf>
    <xf numFmtId="180" fontId="4" fillId="0" borderId="8" xfId="15" applyNumberFormat="1" applyFont="1" applyBorder="1" applyAlignment="1">
      <alignment/>
    </xf>
    <xf numFmtId="180" fontId="4" fillId="0" borderId="9" xfId="15" applyNumberFormat="1" applyFont="1" applyBorder="1" applyAlignment="1">
      <alignment horizontal="center"/>
    </xf>
    <xf numFmtId="180" fontId="4" fillId="0" borderId="10" xfId="15" applyNumberFormat="1" applyFont="1" applyBorder="1" applyAlignment="1">
      <alignment/>
    </xf>
    <xf numFmtId="180" fontId="4" fillId="0" borderId="11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/>
    </xf>
    <xf numFmtId="180" fontId="4" fillId="0" borderId="13" xfId="15" applyNumberFormat="1" applyFont="1" applyBorder="1" applyAlignment="1">
      <alignment horizontal="center"/>
    </xf>
    <xf numFmtId="180" fontId="4" fillId="0" borderId="4" xfId="15" applyNumberFormat="1" applyFont="1" applyBorder="1" applyAlignment="1">
      <alignment/>
    </xf>
    <xf numFmtId="180" fontId="4" fillId="0" borderId="4" xfId="15" applyNumberFormat="1" applyFont="1" applyBorder="1" applyAlignment="1">
      <alignment horizontal="center"/>
    </xf>
    <xf numFmtId="180" fontId="4" fillId="0" borderId="8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 horizontal="center"/>
    </xf>
    <xf numFmtId="180" fontId="4" fillId="0" borderId="14" xfId="15" applyNumberFormat="1" applyFont="1" applyBorder="1" applyAlignment="1">
      <alignment/>
    </xf>
    <xf numFmtId="180" fontId="4" fillId="0" borderId="14" xfId="15" applyNumberFormat="1" applyFont="1" applyBorder="1" applyAlignment="1">
      <alignment horizontal="center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5" fontId="3" fillId="0" borderId="0" xfId="0" applyNumberFormat="1" applyFont="1" applyAlignment="1">
      <alignment/>
    </xf>
    <xf numFmtId="180" fontId="4" fillId="0" borderId="15" xfId="15" applyNumberFormat="1" applyFont="1" applyBorder="1" applyAlignment="1">
      <alignment/>
    </xf>
    <xf numFmtId="180" fontId="4" fillId="0" borderId="15" xfId="15" applyNumberFormat="1" applyFont="1" applyBorder="1" applyAlignment="1">
      <alignment horizontal="center"/>
    </xf>
    <xf numFmtId="171" fontId="4" fillId="0" borderId="16" xfId="15" applyNumberFormat="1" applyFont="1" applyBorder="1" applyAlignment="1">
      <alignment/>
    </xf>
    <xf numFmtId="171" fontId="4" fillId="0" borderId="15" xfId="15" applyNumberFormat="1" applyFont="1" applyBorder="1" applyAlignment="1">
      <alignment horizontal="center"/>
    </xf>
    <xf numFmtId="171" fontId="4" fillId="0" borderId="17" xfId="15" applyNumberFormat="1" applyFont="1" applyBorder="1" applyAlignment="1">
      <alignment horizontal="center"/>
    </xf>
    <xf numFmtId="171" fontId="4" fillId="0" borderId="15" xfId="15" applyNumberFormat="1" applyFont="1" applyBorder="1" applyAlignment="1">
      <alignment/>
    </xf>
    <xf numFmtId="0" fontId="10" fillId="0" borderId="0" xfId="0" applyFont="1" applyAlignment="1">
      <alignment vertical="top"/>
    </xf>
    <xf numFmtId="180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0" fontId="0" fillId="0" borderId="0" xfId="15" applyNumberFormat="1" applyAlignment="1">
      <alignment/>
    </xf>
    <xf numFmtId="180" fontId="0" fillId="0" borderId="7" xfId="15" applyNumberFormat="1" applyBorder="1" applyAlignment="1">
      <alignment/>
    </xf>
    <xf numFmtId="180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180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80" fontId="8" fillId="0" borderId="0" xfId="15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5" fontId="1" fillId="0" borderId="27" xfId="0" applyNumberFormat="1" applyFont="1" applyBorder="1" applyAlignment="1">
      <alignment horizontal="right"/>
    </xf>
    <xf numFmtId="15" fontId="1" fillId="0" borderId="28" xfId="0" applyNumberFormat="1" applyFont="1" applyBorder="1" applyAlignment="1">
      <alignment horizontal="right"/>
    </xf>
    <xf numFmtId="180" fontId="8" fillId="0" borderId="29" xfId="15" applyNumberFormat="1" applyFont="1" applyBorder="1" applyAlignment="1">
      <alignment/>
    </xf>
    <xf numFmtId="180" fontId="8" fillId="0" borderId="30" xfId="15" applyNumberFormat="1" applyFont="1" applyBorder="1" applyAlignment="1">
      <alignment/>
    </xf>
    <xf numFmtId="180" fontId="8" fillId="0" borderId="31" xfId="15" applyNumberFormat="1" applyFont="1" applyBorder="1" applyAlignment="1">
      <alignment/>
    </xf>
    <xf numFmtId="180" fontId="8" fillId="0" borderId="32" xfId="15" applyNumberFormat="1" applyFont="1" applyBorder="1" applyAlignment="1">
      <alignment/>
    </xf>
    <xf numFmtId="0" fontId="9" fillId="0" borderId="0" xfId="0" applyFont="1" applyAlignment="1">
      <alignment/>
    </xf>
    <xf numFmtId="15" fontId="1" fillId="0" borderId="33" xfId="0" applyNumberFormat="1" applyFont="1" applyBorder="1" applyAlignment="1">
      <alignment horizontal="right"/>
    </xf>
    <xf numFmtId="15" fontId="1" fillId="0" borderId="34" xfId="0" applyNumberFormat="1" applyFont="1" applyBorder="1" applyAlignment="1">
      <alignment horizontal="right"/>
    </xf>
    <xf numFmtId="180" fontId="0" fillId="0" borderId="0" xfId="15" applyNumberFormat="1" applyFont="1" applyAlignment="1">
      <alignment/>
    </xf>
    <xf numFmtId="180" fontId="4" fillId="0" borderId="35" xfId="15" applyNumberFormat="1" applyFont="1" applyBorder="1" applyAlignment="1">
      <alignment/>
    </xf>
    <xf numFmtId="171" fontId="0" fillId="0" borderId="0" xfId="0" applyNumberFormat="1" applyAlignment="1">
      <alignment/>
    </xf>
    <xf numFmtId="180" fontId="0" fillId="0" borderId="0" xfId="15" applyNumberFormat="1" applyBorder="1" applyAlignment="1">
      <alignment/>
    </xf>
    <xf numFmtId="171" fontId="4" fillId="0" borderId="16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0" fillId="0" borderId="37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7" xfId="15" applyNumberFormat="1" applyFont="1" applyBorder="1" applyAlignment="1">
      <alignment/>
    </xf>
    <xf numFmtId="180" fontId="4" fillId="0" borderId="36" xfId="15" applyNumberFormat="1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4" fillId="0" borderId="0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37" fontId="0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171" fontId="0" fillId="0" borderId="11" xfId="15" applyFont="1" applyBorder="1" applyAlignment="1">
      <alignment/>
    </xf>
    <xf numFmtId="171" fontId="0" fillId="0" borderId="0" xfId="15" applyFont="1" applyAlignment="1">
      <alignment/>
    </xf>
    <xf numFmtId="180" fontId="0" fillId="0" borderId="9" xfId="15" applyNumberFormat="1" applyFont="1" applyBorder="1" applyAlignment="1">
      <alignment/>
    </xf>
    <xf numFmtId="180" fontId="0" fillId="0" borderId="11" xfId="15" applyNumberFormat="1" applyFont="1" applyBorder="1" applyAlignment="1">
      <alignment/>
    </xf>
    <xf numFmtId="171" fontId="0" fillId="0" borderId="13" xfId="15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30" xfId="15" applyNumberFormat="1" applyFont="1" applyBorder="1" applyAlignment="1">
      <alignment/>
    </xf>
    <xf numFmtId="180" fontId="0" fillId="0" borderId="31" xfId="15" applyNumberFormat="1" applyFont="1" applyBorder="1" applyAlignment="1">
      <alignment/>
    </xf>
    <xf numFmtId="180" fontId="0" fillId="0" borderId="29" xfId="15" applyNumberFormat="1" applyFont="1" applyBorder="1" applyAlignment="1">
      <alignment/>
    </xf>
    <xf numFmtId="180" fontId="0" fillId="0" borderId="39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40" xfId="15" applyNumberFormat="1" applyFont="1" applyBorder="1" applyAlignment="1">
      <alignment/>
    </xf>
    <xf numFmtId="180" fontId="0" fillId="0" borderId="39" xfId="15" applyNumberFormat="1" applyFont="1" applyFill="1" applyBorder="1" applyAlignment="1">
      <alignment/>
    </xf>
    <xf numFmtId="180" fontId="0" fillId="0" borderId="29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/>
    </xf>
    <xf numFmtId="180" fontId="0" fillId="0" borderId="9" xfId="15" applyNumberFormat="1" applyFont="1" applyFill="1" applyBorder="1" applyAlignment="1">
      <alignment/>
    </xf>
    <xf numFmtId="180" fontId="0" fillId="0" borderId="6" xfId="15" applyNumberFormat="1" applyFont="1" applyFill="1" applyBorder="1" applyAlignment="1">
      <alignment/>
    </xf>
    <xf numFmtId="180" fontId="0" fillId="0" borderId="30" xfId="15" applyNumberFormat="1" applyFont="1" applyFill="1" applyBorder="1" applyAlignment="1">
      <alignment/>
    </xf>
    <xf numFmtId="180" fontId="0" fillId="0" borderId="11" xfId="15" applyNumberFormat="1" applyFont="1" applyFill="1" applyBorder="1" applyAlignment="1">
      <alignment/>
    </xf>
    <xf numFmtId="180" fontId="0" fillId="0" borderId="40" xfId="15" applyNumberFormat="1" applyFont="1" applyFill="1" applyBorder="1" applyAlignment="1">
      <alignment/>
    </xf>
    <xf numFmtId="180" fontId="0" fillId="0" borderId="31" xfId="15" applyNumberFormat="1" applyFont="1" applyFill="1" applyBorder="1" applyAlignment="1">
      <alignment/>
    </xf>
    <xf numFmtId="180" fontId="0" fillId="0" borderId="13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15" fontId="3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0" fontId="4" fillId="0" borderId="41" xfId="15" applyNumberFormat="1" applyFont="1" applyFill="1" applyBorder="1" applyAlignment="1">
      <alignment/>
    </xf>
    <xf numFmtId="180" fontId="4" fillId="0" borderId="0" xfId="15" applyNumberFormat="1" applyFont="1" applyFill="1" applyAlignment="1">
      <alignment/>
    </xf>
    <xf numFmtId="180" fontId="4" fillId="0" borderId="8" xfId="15" applyNumberFormat="1" applyFont="1" applyFill="1" applyBorder="1" applyAlignment="1">
      <alignment/>
    </xf>
    <xf numFmtId="180" fontId="4" fillId="0" borderId="10" xfId="15" applyNumberFormat="1" applyFont="1" applyFill="1" applyBorder="1" applyAlignment="1">
      <alignment/>
    </xf>
    <xf numFmtId="180" fontId="4" fillId="0" borderId="12" xfId="15" applyNumberFormat="1" applyFont="1" applyFill="1" applyBorder="1" applyAlignment="1">
      <alignment/>
    </xf>
    <xf numFmtId="180" fontId="4" fillId="0" borderId="4" xfId="15" applyNumberFormat="1" applyFont="1" applyFill="1" applyBorder="1" applyAlignment="1">
      <alignment/>
    </xf>
    <xf numFmtId="0" fontId="0" fillId="0" borderId="0" xfId="0" applyFill="1" applyAlignment="1">
      <alignment/>
    </xf>
    <xf numFmtId="180" fontId="4" fillId="0" borderId="14" xfId="15" applyNumberFormat="1" applyFont="1" applyFill="1" applyBorder="1" applyAlignment="1">
      <alignment/>
    </xf>
    <xf numFmtId="180" fontId="4" fillId="0" borderId="35" xfId="15" applyNumberFormat="1" applyFont="1" applyFill="1" applyBorder="1" applyAlignment="1">
      <alignment/>
    </xf>
    <xf numFmtId="171" fontId="4" fillId="0" borderId="15" xfId="15" applyNumberFormat="1" applyFont="1" applyFill="1" applyBorder="1" applyAlignment="1">
      <alignment/>
    </xf>
    <xf numFmtId="171" fontId="4" fillId="0" borderId="42" xfId="15" applyNumberFormat="1" applyFont="1" applyFill="1" applyBorder="1" applyAlignment="1">
      <alignment/>
    </xf>
    <xf numFmtId="171" fontId="4" fillId="0" borderId="43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180" fontId="0" fillId="0" borderId="0" xfId="15" applyNumberFormat="1" applyFill="1" applyAlignment="1">
      <alignment/>
    </xf>
    <xf numFmtId="37" fontId="0" fillId="0" borderId="0" xfId="0" applyNumberFormat="1" applyFont="1" applyFill="1" applyAlignment="1">
      <alignment/>
    </xf>
    <xf numFmtId="171" fontId="0" fillId="0" borderId="7" xfId="15" applyFont="1" applyBorder="1" applyAlignment="1">
      <alignment/>
    </xf>
    <xf numFmtId="180" fontId="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orks\YE2005\cash0904un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Works\Ye2006\0905\cashflo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0029TBS\LOCALS~1\Temp\C.Lotus.Notes.Data\QTRLY-conso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  <row r="32">
          <cell r="AK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Sheet3"/>
    </sheetNames>
    <sheetDataSet>
      <sheetData sheetId="2">
        <row r="26">
          <cell r="B26" t="str">
            <v>Loss/(Gain)on disposal of subsidiary</v>
          </cell>
        </row>
        <row r="64">
          <cell r="AK64">
            <v>0</v>
          </cell>
        </row>
        <row r="65">
          <cell r="B65" t="str">
            <v>Proceeds from disposal of fixed assets</v>
          </cell>
        </row>
        <row r="76">
          <cell r="B76" t="str">
            <v>Net cash flow on disposal of subsidiary</v>
          </cell>
        </row>
        <row r="85">
          <cell r="AK85">
            <v>0</v>
          </cell>
        </row>
        <row r="87">
          <cell r="AK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30Sept05final"/>
      <sheetName val="Sheet1"/>
      <sheetName val="31Dec05"/>
    </sheetNames>
    <sheetDataSet>
      <sheetData sheetId="2">
        <row r="48">
          <cell r="AK48">
            <v>0</v>
          </cell>
        </row>
        <row r="76">
          <cell r="AK76">
            <v>2342</v>
          </cell>
        </row>
      </sheetData>
      <sheetData sheetId="4">
        <row r="18">
          <cell r="AK18">
            <v>671</v>
          </cell>
        </row>
        <row r="20">
          <cell r="AK20">
            <v>29</v>
          </cell>
        </row>
        <row r="23">
          <cell r="AK23">
            <v>200</v>
          </cell>
        </row>
        <row r="26">
          <cell r="AK26">
            <v>3404</v>
          </cell>
        </row>
        <row r="27">
          <cell r="AK27">
            <v>-5360</v>
          </cell>
        </row>
        <row r="28">
          <cell r="AK28">
            <v>690</v>
          </cell>
        </row>
        <row r="40">
          <cell r="AK40">
            <v>11092</v>
          </cell>
        </row>
        <row r="47">
          <cell r="AK47">
            <v>-2914</v>
          </cell>
        </row>
        <row r="49">
          <cell r="AK49">
            <v>-7634</v>
          </cell>
        </row>
        <row r="50">
          <cell r="AK50">
            <v>-11100</v>
          </cell>
        </row>
        <row r="52">
          <cell r="AK52">
            <v>18970</v>
          </cell>
        </row>
        <row r="56">
          <cell r="AK56">
            <v>-3088</v>
          </cell>
        </row>
        <row r="57">
          <cell r="AK57">
            <v>-73</v>
          </cell>
        </row>
        <row r="63">
          <cell r="AK63">
            <v>-98</v>
          </cell>
        </row>
        <row r="65">
          <cell r="AK65">
            <v>1</v>
          </cell>
        </row>
        <row r="74">
          <cell r="AK74">
            <v>-11245</v>
          </cell>
        </row>
        <row r="75">
          <cell r="AK75">
            <v>300</v>
          </cell>
        </row>
        <row r="82">
          <cell r="AK82">
            <v>19358</v>
          </cell>
        </row>
        <row r="83">
          <cell r="AK83">
            <v>-83</v>
          </cell>
        </row>
        <row r="86">
          <cell r="AK86">
            <v>-398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DisplSubCo"/>
      <sheetName val="sgpl1205"/>
      <sheetName val="masb1205"/>
      <sheetName val="Adjust"/>
      <sheetName val="Assoc"/>
      <sheetName val="sgpl0605"/>
      <sheetName val="BS"/>
      <sheetName val="Segpl"/>
      <sheetName val="masb22-0605"/>
      <sheetName val="P&amp;L"/>
      <sheetName val="Summ Net Equity"/>
      <sheetName val="Net Equity"/>
      <sheetName val="segment (2)"/>
      <sheetName val="LOANS"/>
      <sheetName val="segbs"/>
      <sheetName val="FOREIGN LOANS"/>
      <sheetName val="SALE"/>
      <sheetName val="HDBS"/>
      <sheetName val="LT INVESTMT"/>
      <sheetName val="seg99-98"/>
      <sheetName val="segsum"/>
      <sheetName val="segment"/>
      <sheetName val="Analysis"/>
      <sheetName val="SEQUI"/>
      <sheetName val="Analysis (2)"/>
      <sheetName val="tax"/>
      <sheetName val="EI"/>
      <sheetName val="Int inc"/>
      <sheetName val="Analysis (3)"/>
      <sheetName val="segment (2old)"/>
      <sheetName val="sumseg"/>
      <sheetName val="Sheet2"/>
      <sheetName val="Sheet1"/>
    </sheetNames>
    <sheetDataSet>
      <sheetData sheetId="0">
        <row r="7">
          <cell r="DC7">
            <v>45252530</v>
          </cell>
        </row>
        <row r="15">
          <cell r="DC15">
            <v>536368</v>
          </cell>
        </row>
        <row r="23">
          <cell r="DC23">
            <v>-3403877.3200000003</v>
          </cell>
        </row>
        <row r="25">
          <cell r="DC25">
            <v>-3088995</v>
          </cell>
        </row>
        <row r="26">
          <cell r="DC26">
            <v>-6588362</v>
          </cell>
        </row>
        <row r="27">
          <cell r="DC27">
            <v>-1401276</v>
          </cell>
        </row>
        <row r="28">
          <cell r="DC28">
            <v>-13115</v>
          </cell>
        </row>
        <row r="33">
          <cell r="DC33">
            <v>5360000</v>
          </cell>
        </row>
        <row r="35">
          <cell r="DC35">
            <v>-171500</v>
          </cell>
        </row>
        <row r="37">
          <cell r="DC37">
            <v>55715.639328000034</v>
          </cell>
        </row>
      </sheetData>
      <sheetData sheetId="3">
        <row r="66">
          <cell r="AC66">
            <v>670645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144" customWidth="1"/>
  </cols>
  <sheetData>
    <row r="1" spans="1:13" ht="39.75" customHeight="1">
      <c r="A1" s="162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  <c r="M1" s="164"/>
    </row>
    <row r="2" spans="1:13" ht="31.5" customHeight="1">
      <c r="A2" s="165" t="s">
        <v>177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33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6"/>
    </row>
    <row r="4" spans="1:13" ht="24.7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6"/>
      <c r="M4" s="166"/>
    </row>
    <row r="5" spans="1:13" ht="29.25" customHeight="1">
      <c r="A5" s="38" t="s">
        <v>129</v>
      </c>
      <c r="B5" s="3"/>
      <c r="C5" s="3"/>
      <c r="D5" s="3"/>
      <c r="E5" s="3"/>
      <c r="F5" s="3"/>
      <c r="M5" s="134"/>
    </row>
    <row r="6" spans="1:13" ht="19.5" customHeight="1">
      <c r="A6" s="21"/>
      <c r="B6" s="18"/>
      <c r="C6" s="18"/>
      <c r="D6" s="18"/>
      <c r="E6" s="18"/>
      <c r="F6" s="18"/>
      <c r="G6" s="156" t="s">
        <v>162</v>
      </c>
      <c r="H6" s="157"/>
      <c r="I6" s="158"/>
      <c r="J6" s="17"/>
      <c r="K6" s="159" t="s">
        <v>63</v>
      </c>
      <c r="L6" s="160"/>
      <c r="M6" s="161"/>
    </row>
    <row r="7" spans="1:13" ht="19.5" customHeight="1">
      <c r="A7" s="21"/>
      <c r="B7" s="18"/>
      <c r="C7" s="18"/>
      <c r="D7" s="18"/>
      <c r="E7" s="18"/>
      <c r="F7" s="18"/>
      <c r="G7" s="7" t="s">
        <v>33</v>
      </c>
      <c r="H7" s="8"/>
      <c r="I7" s="9" t="s">
        <v>34</v>
      </c>
      <c r="J7" s="17"/>
      <c r="K7" s="14" t="s">
        <v>33</v>
      </c>
      <c r="L7" s="15"/>
      <c r="M7" s="135" t="s">
        <v>34</v>
      </c>
    </row>
    <row r="8" spans="1:13" ht="19.5" customHeight="1">
      <c r="A8" s="21"/>
      <c r="B8" s="18"/>
      <c r="C8" s="18"/>
      <c r="D8" s="18"/>
      <c r="E8" s="18"/>
      <c r="F8" s="18"/>
      <c r="G8" s="7" t="s">
        <v>35</v>
      </c>
      <c r="H8" s="8"/>
      <c r="I8" s="9" t="s">
        <v>35</v>
      </c>
      <c r="J8" s="17"/>
      <c r="K8" s="14" t="s">
        <v>35</v>
      </c>
      <c r="L8" s="15"/>
      <c r="M8" s="135" t="s">
        <v>35</v>
      </c>
    </row>
    <row r="9" spans="1:13" ht="19.5" customHeight="1">
      <c r="A9" s="21"/>
      <c r="B9" s="18"/>
      <c r="C9" s="18"/>
      <c r="D9" s="18"/>
      <c r="E9" s="18"/>
      <c r="F9" s="18"/>
      <c r="G9" s="10">
        <v>38717</v>
      </c>
      <c r="H9" s="11"/>
      <c r="I9" s="12">
        <v>38352</v>
      </c>
      <c r="J9" s="39"/>
      <c r="K9" s="10">
        <v>38717</v>
      </c>
      <c r="L9" s="16"/>
      <c r="M9" s="136">
        <v>38352</v>
      </c>
    </row>
    <row r="10" spans="1:13" ht="30" customHeight="1">
      <c r="A10" s="21"/>
      <c r="B10" s="21"/>
      <c r="C10" s="18"/>
      <c r="D10" s="18"/>
      <c r="E10" s="18"/>
      <c r="F10" s="21" t="s">
        <v>36</v>
      </c>
      <c r="G10" s="13" t="s">
        <v>37</v>
      </c>
      <c r="H10" s="13"/>
      <c r="I10" s="13" t="s">
        <v>38</v>
      </c>
      <c r="J10" s="18"/>
      <c r="K10" s="13" t="s">
        <v>39</v>
      </c>
      <c r="L10" s="13"/>
      <c r="M10" s="137" t="s">
        <v>39</v>
      </c>
    </row>
    <row r="11" spans="1:13" ht="27.75" customHeight="1" thickBot="1">
      <c r="A11" s="21">
        <v>1</v>
      </c>
      <c r="B11" s="21" t="s">
        <v>40</v>
      </c>
      <c r="C11" s="17" t="s">
        <v>41</v>
      </c>
      <c r="D11" s="18"/>
      <c r="E11" s="18"/>
      <c r="F11" s="21"/>
      <c r="G11" s="40">
        <v>11395</v>
      </c>
      <c r="H11" s="22"/>
      <c r="I11" s="41">
        <v>44008</v>
      </c>
      <c r="J11" s="22"/>
      <c r="K11" s="40">
        <f>+'[4]CPL'!$DC$7/1000</f>
        <v>45252.53</v>
      </c>
      <c r="L11" s="22"/>
      <c r="M11" s="138">
        <v>77393</v>
      </c>
    </row>
    <row r="12" spans="1:13" ht="27.75" customHeight="1">
      <c r="A12" s="21"/>
      <c r="B12" s="21" t="s">
        <v>43</v>
      </c>
      <c r="C12" s="18" t="s">
        <v>44</v>
      </c>
      <c r="D12" s="18"/>
      <c r="E12" s="18"/>
      <c r="F12" s="21"/>
      <c r="G12" s="22">
        <v>0</v>
      </c>
      <c r="H12" s="22"/>
      <c r="I12" s="23">
        <v>1163</v>
      </c>
      <c r="J12" s="22"/>
      <c r="K12" s="22">
        <v>0</v>
      </c>
      <c r="L12" s="22"/>
      <c r="M12" s="139">
        <v>1163</v>
      </c>
    </row>
    <row r="13" spans="1:13" ht="27.75" customHeight="1">
      <c r="A13" s="21"/>
      <c r="B13" s="21" t="s">
        <v>45</v>
      </c>
      <c r="C13" s="18" t="s">
        <v>75</v>
      </c>
      <c r="D13" s="18"/>
      <c r="E13" s="18"/>
      <c r="F13" s="21"/>
      <c r="G13" s="22">
        <v>-46</v>
      </c>
      <c r="H13" s="22"/>
      <c r="I13" s="23">
        <v>-67</v>
      </c>
      <c r="J13" s="22"/>
      <c r="K13" s="22">
        <f>+'[4]CPL'!$DC$15/1000</f>
        <v>536.368</v>
      </c>
      <c r="L13" s="22"/>
      <c r="M13" s="139">
        <v>588</v>
      </c>
    </row>
    <row r="14" spans="1:13" ht="27.75" customHeight="1">
      <c r="A14" s="21">
        <v>2</v>
      </c>
      <c r="B14" s="21" t="s">
        <v>40</v>
      </c>
      <c r="C14" s="17" t="s">
        <v>178</v>
      </c>
      <c r="D14" s="18"/>
      <c r="E14" s="18"/>
      <c r="F14" s="21"/>
      <c r="G14" s="24">
        <v>-11856</v>
      </c>
      <c r="H14" s="22"/>
      <c r="I14" s="25">
        <v>1870</v>
      </c>
      <c r="J14" s="22"/>
      <c r="K14" s="24">
        <v>-12207</v>
      </c>
      <c r="L14" s="22"/>
      <c r="M14" s="140">
        <v>-9263</v>
      </c>
    </row>
    <row r="15" spans="1:13" ht="27.75" customHeight="1">
      <c r="A15" s="21"/>
      <c r="B15" s="21" t="s">
        <v>43</v>
      </c>
      <c r="C15" s="18" t="s">
        <v>74</v>
      </c>
      <c r="D15" s="18"/>
      <c r="E15" s="18"/>
      <c r="F15" s="21"/>
      <c r="G15" s="26">
        <v>-5450</v>
      </c>
      <c r="H15" s="22"/>
      <c r="I15" s="27">
        <v>-4842</v>
      </c>
      <c r="J15" s="22"/>
      <c r="K15" s="26">
        <f>+'[4]CPL'!$DC$25/1000+'[4]CPL'!$DC$26/1000+'[4]CPL'!$DC$27/1000+'[4]CPL'!$DC$28/1000</f>
        <v>-11091.748</v>
      </c>
      <c r="L15" s="22"/>
      <c r="M15" s="141">
        <v>-9734</v>
      </c>
    </row>
    <row r="16" spans="1:13" ht="27.75" customHeight="1">
      <c r="A16" s="21"/>
      <c r="B16" s="21" t="s">
        <v>45</v>
      </c>
      <c r="C16" s="18" t="s">
        <v>46</v>
      </c>
      <c r="D16" s="18"/>
      <c r="E16" s="18"/>
      <c r="F16" s="21"/>
      <c r="G16" s="26">
        <v>-55</v>
      </c>
      <c r="H16" s="22"/>
      <c r="I16" s="27">
        <v>-861</v>
      </c>
      <c r="J16" s="22"/>
      <c r="K16" s="26">
        <f>-'[4]sgpl1205'!$AC$66/1000</f>
        <v>-670.645</v>
      </c>
      <c r="L16" s="22"/>
      <c r="M16" s="141">
        <v>-1739</v>
      </c>
    </row>
    <row r="17" spans="1:13" ht="27.75" customHeight="1">
      <c r="A17" s="21"/>
      <c r="B17" s="21" t="s">
        <v>47</v>
      </c>
      <c r="C17" s="18" t="s">
        <v>152</v>
      </c>
      <c r="D17" s="18"/>
      <c r="E17" s="18"/>
      <c r="F17" s="21"/>
      <c r="G17" s="28">
        <v>0</v>
      </c>
      <c r="H17" s="22"/>
      <c r="I17" s="29">
        <v>0</v>
      </c>
      <c r="J17" s="22"/>
      <c r="K17" s="28">
        <f>+'[4]CPL'!$DC$23/1000</f>
        <v>-3403.8773200000005</v>
      </c>
      <c r="L17" s="22"/>
      <c r="M17" s="142">
        <v>0</v>
      </c>
    </row>
    <row r="18" spans="1:13" ht="27.75" customHeight="1">
      <c r="A18" s="21"/>
      <c r="B18" s="21" t="s">
        <v>48</v>
      </c>
      <c r="C18" s="17" t="s">
        <v>49</v>
      </c>
      <c r="D18" s="18"/>
      <c r="E18" s="18"/>
      <c r="F18" s="21"/>
      <c r="G18" s="22">
        <f>SUM(G14:G17)</f>
        <v>-17361</v>
      </c>
      <c r="H18" s="22"/>
      <c r="I18" s="22">
        <f>SUM(I14:I17)</f>
        <v>-3833</v>
      </c>
      <c r="J18" s="22"/>
      <c r="K18" s="22">
        <f>SUM(K14:K17)</f>
        <v>-27373.27032</v>
      </c>
      <c r="L18" s="22"/>
      <c r="M18" s="139">
        <f>SUM(M14:M17)</f>
        <v>-20736</v>
      </c>
    </row>
    <row r="19" spans="1:13" ht="27.75" customHeight="1">
      <c r="A19" s="21"/>
      <c r="B19" s="21" t="s">
        <v>50</v>
      </c>
      <c r="C19" s="18" t="s">
        <v>51</v>
      </c>
      <c r="D19" s="18"/>
      <c r="E19" s="18"/>
      <c r="F19" s="21"/>
      <c r="G19" s="30">
        <v>2749</v>
      </c>
      <c r="H19" s="22"/>
      <c r="I19" s="31">
        <v>2503</v>
      </c>
      <c r="J19" s="22"/>
      <c r="K19" s="30">
        <f>+'[4]CPL'!$DC$33/1000</f>
        <v>5360</v>
      </c>
      <c r="L19" s="22"/>
      <c r="M19" s="143">
        <v>5161</v>
      </c>
    </row>
    <row r="20" spans="1:6" ht="27.75" customHeight="1">
      <c r="A20" s="21"/>
      <c r="B20" s="21" t="s">
        <v>52</v>
      </c>
      <c r="C20" s="17" t="s">
        <v>76</v>
      </c>
      <c r="D20" s="18"/>
      <c r="E20" s="18"/>
      <c r="F20" s="21"/>
    </row>
    <row r="21" spans="1:13" ht="21.75" customHeight="1">
      <c r="A21" s="21"/>
      <c r="B21" s="21"/>
      <c r="C21" s="17" t="s">
        <v>77</v>
      </c>
      <c r="D21" s="18"/>
      <c r="E21" s="18"/>
      <c r="F21" s="21"/>
      <c r="G21" s="22">
        <f>SUM(G18:G19)</f>
        <v>-14612</v>
      </c>
      <c r="H21" s="22"/>
      <c r="I21" s="22">
        <f>SUM(I18:I20)</f>
        <v>-1330</v>
      </c>
      <c r="J21" s="22"/>
      <c r="K21" s="22">
        <f>SUM(K18:K20)</f>
        <v>-22013.27032</v>
      </c>
      <c r="L21" s="22"/>
      <c r="M21" s="139">
        <f>SUM(M18:M20)</f>
        <v>-15575</v>
      </c>
    </row>
    <row r="22" spans="1:13" ht="27.75" customHeight="1">
      <c r="A22" s="21"/>
      <c r="B22" s="21" t="s">
        <v>53</v>
      </c>
      <c r="C22" s="18" t="s">
        <v>78</v>
      </c>
      <c r="D22" s="18"/>
      <c r="E22" s="18"/>
      <c r="F22" s="21">
        <v>5</v>
      </c>
      <c r="G22" s="30">
        <v>-68</v>
      </c>
      <c r="H22" s="22"/>
      <c r="I22" s="31">
        <v>-176</v>
      </c>
      <c r="J22" s="22"/>
      <c r="K22" s="30">
        <f>+'[4]CPL'!$DC$35/1000</f>
        <v>-171.5</v>
      </c>
      <c r="L22" s="22"/>
      <c r="M22" s="143">
        <v>-379</v>
      </c>
    </row>
    <row r="23" spans="1:13" ht="27.75" customHeight="1">
      <c r="A23" s="21"/>
      <c r="B23" s="21" t="s">
        <v>54</v>
      </c>
      <c r="C23" s="19" t="s">
        <v>54</v>
      </c>
      <c r="D23" s="18" t="s">
        <v>79</v>
      </c>
      <c r="E23" s="18"/>
      <c r="F23" s="21"/>
      <c r="G23" s="22"/>
      <c r="H23" s="22"/>
      <c r="I23" s="23"/>
      <c r="J23" s="22"/>
      <c r="K23" s="22"/>
      <c r="L23" s="22"/>
      <c r="M23" s="139"/>
    </row>
    <row r="24" spans="1:13" ht="21.75" customHeight="1">
      <c r="A24" s="21"/>
      <c r="B24" s="21"/>
      <c r="C24" s="19"/>
      <c r="D24" s="18" t="s">
        <v>179</v>
      </c>
      <c r="E24" s="18"/>
      <c r="F24" s="21"/>
      <c r="G24" s="22">
        <f>SUM(G21:G22)</f>
        <v>-14680</v>
      </c>
      <c r="H24" s="22"/>
      <c r="I24" s="22">
        <f>SUM(I21:I23)</f>
        <v>-1506</v>
      </c>
      <c r="J24" s="22"/>
      <c r="K24" s="22">
        <f>SUM(K21:K23)</f>
        <v>-22184.77032</v>
      </c>
      <c r="L24" s="22"/>
      <c r="M24" s="139">
        <f>SUM(M21:M23)</f>
        <v>-15954</v>
      </c>
    </row>
    <row r="25" spans="1:13" ht="27.75" customHeight="1">
      <c r="A25" s="21"/>
      <c r="B25" s="21"/>
      <c r="C25" s="19" t="s">
        <v>55</v>
      </c>
      <c r="D25" s="18" t="s">
        <v>29</v>
      </c>
      <c r="E25" s="18"/>
      <c r="F25" s="21"/>
      <c r="G25" s="30">
        <v>182</v>
      </c>
      <c r="H25" s="22"/>
      <c r="I25" s="31">
        <v>25</v>
      </c>
      <c r="J25" s="22"/>
      <c r="K25" s="30">
        <f>+'[4]CPL'!$DC$37/1000</f>
        <v>55.71563932800004</v>
      </c>
      <c r="L25" s="22"/>
      <c r="M25" s="143">
        <v>133</v>
      </c>
    </row>
    <row r="26" spans="1:6" ht="27.75" customHeight="1">
      <c r="A26" s="21"/>
      <c r="B26" s="21" t="s">
        <v>56</v>
      </c>
      <c r="C26" s="17" t="s">
        <v>80</v>
      </c>
      <c r="D26" s="18"/>
      <c r="E26" s="18"/>
      <c r="F26" s="21"/>
    </row>
    <row r="27" spans="1:13" ht="21.75" customHeight="1">
      <c r="A27" s="21"/>
      <c r="B27" s="21"/>
      <c r="C27" s="17" t="s">
        <v>81</v>
      </c>
      <c r="D27" s="18"/>
      <c r="E27" s="18"/>
      <c r="F27" s="21"/>
      <c r="G27" s="22">
        <f>SUM(G24:G25)</f>
        <v>-14498</v>
      </c>
      <c r="H27" s="22"/>
      <c r="I27" s="22">
        <f>SUM(I24:I26)</f>
        <v>-1481</v>
      </c>
      <c r="J27" s="22"/>
      <c r="K27" s="22">
        <f>SUM(K24:K26)</f>
        <v>-22129.054680672</v>
      </c>
      <c r="L27" s="22"/>
      <c r="M27" s="139">
        <f>SUM(M24:M26)</f>
        <v>-15821</v>
      </c>
    </row>
    <row r="28" spans="1:13" ht="27.75" customHeight="1">
      <c r="A28" s="21"/>
      <c r="B28" s="21" t="s">
        <v>60</v>
      </c>
      <c r="C28" s="19" t="s">
        <v>54</v>
      </c>
      <c r="D28" s="18" t="s">
        <v>57</v>
      </c>
      <c r="E28" s="18"/>
      <c r="F28" s="21"/>
      <c r="G28" s="24">
        <v>0</v>
      </c>
      <c r="H28" s="22"/>
      <c r="I28" s="32">
        <v>0</v>
      </c>
      <c r="J28" s="22"/>
      <c r="K28" s="24">
        <v>0</v>
      </c>
      <c r="L28" s="22"/>
      <c r="M28" s="140">
        <v>0</v>
      </c>
    </row>
    <row r="29" spans="1:13" ht="27.75" customHeight="1">
      <c r="A29" s="21"/>
      <c r="B29" s="21"/>
      <c r="C29" s="19" t="s">
        <v>55</v>
      </c>
      <c r="D29" s="18" t="s">
        <v>29</v>
      </c>
      <c r="E29" s="18"/>
      <c r="F29" s="21"/>
      <c r="G29" s="28">
        <v>0</v>
      </c>
      <c r="H29" s="22"/>
      <c r="I29" s="33">
        <v>0</v>
      </c>
      <c r="J29" s="22"/>
      <c r="K29" s="28">
        <v>0</v>
      </c>
      <c r="L29" s="22"/>
      <c r="M29" s="142">
        <v>0</v>
      </c>
    </row>
    <row r="30" spans="1:13" ht="27.75" customHeight="1">
      <c r="A30" s="21"/>
      <c r="B30" s="21"/>
      <c r="C30" s="19" t="s">
        <v>58</v>
      </c>
      <c r="D30" s="18" t="s">
        <v>59</v>
      </c>
      <c r="E30" s="98"/>
      <c r="F30" s="21"/>
      <c r="G30" s="34">
        <v>0</v>
      </c>
      <c r="H30" s="22"/>
      <c r="I30" s="35">
        <v>0</v>
      </c>
      <c r="J30" s="22"/>
      <c r="K30" s="34">
        <v>0</v>
      </c>
      <c r="L30" s="22"/>
      <c r="M30" s="145">
        <v>0</v>
      </c>
    </row>
    <row r="31" spans="1:13" ht="27.75" customHeight="1" thickBot="1">
      <c r="A31" s="21"/>
      <c r="B31" s="21" t="s">
        <v>82</v>
      </c>
      <c r="C31" s="17" t="s">
        <v>83</v>
      </c>
      <c r="D31" s="18"/>
      <c r="E31" s="18"/>
      <c r="F31" s="21"/>
      <c r="G31" s="76">
        <f>SUM(G27:G30)</f>
        <v>-14498</v>
      </c>
      <c r="H31" s="22"/>
      <c r="I31" s="76">
        <f>SUM(I27:I30)</f>
        <v>-1481</v>
      </c>
      <c r="J31" s="22"/>
      <c r="K31" s="76">
        <f>SUM(K27:K30)</f>
        <v>-22129.054680672</v>
      </c>
      <c r="L31" s="22"/>
      <c r="M31" s="146">
        <f>SUM(M27:M30)</f>
        <v>-15821</v>
      </c>
    </row>
    <row r="32" spans="1:13" ht="31.5" customHeight="1" thickTop="1">
      <c r="A32" s="21">
        <v>3</v>
      </c>
      <c r="B32" s="21" t="s">
        <v>40</v>
      </c>
      <c r="C32" s="17" t="s">
        <v>84</v>
      </c>
      <c r="D32" s="18"/>
      <c r="E32" s="18"/>
      <c r="F32" s="21"/>
      <c r="G32" s="22"/>
      <c r="H32" s="22"/>
      <c r="I32" s="23"/>
      <c r="J32" s="22"/>
      <c r="K32" s="22"/>
      <c r="L32" s="22"/>
      <c r="M32" s="139"/>
    </row>
    <row r="33" spans="1:13" ht="27.75" customHeight="1" thickBot="1">
      <c r="A33" s="21"/>
      <c r="B33" s="21"/>
      <c r="C33" s="19" t="s">
        <v>40</v>
      </c>
      <c r="D33" s="18" t="s">
        <v>134</v>
      </c>
      <c r="E33" s="18"/>
      <c r="F33" s="21"/>
      <c r="G33" s="42">
        <f>+G31/339630*100</f>
        <v>-4.268763065689132</v>
      </c>
      <c r="H33" s="36"/>
      <c r="I33" s="45">
        <f>+I31/339630*100</f>
        <v>-0.43606277419544803</v>
      </c>
      <c r="J33" s="36"/>
      <c r="K33" s="45">
        <f>+K31/339630*100</f>
        <v>-6.5156360394170125</v>
      </c>
      <c r="L33" s="36"/>
      <c r="M33" s="147">
        <f>+M31/339630*100</f>
        <v>-4.658304625622001</v>
      </c>
    </row>
    <row r="34" spans="1:13" ht="27.75" customHeight="1" thickBot="1">
      <c r="A34" s="21"/>
      <c r="B34" s="21"/>
      <c r="C34" s="19" t="s">
        <v>43</v>
      </c>
      <c r="D34" s="20" t="s">
        <v>85</v>
      </c>
      <c r="E34" s="18"/>
      <c r="F34" s="21"/>
      <c r="G34" s="79" t="s">
        <v>42</v>
      </c>
      <c r="H34" s="36"/>
      <c r="I34" s="44" t="s">
        <v>42</v>
      </c>
      <c r="J34" s="36"/>
      <c r="K34" s="43" t="s">
        <v>42</v>
      </c>
      <c r="L34" s="36"/>
      <c r="M34" s="148" t="s">
        <v>42</v>
      </c>
    </row>
    <row r="35" spans="1:13" ht="15" customHeight="1">
      <c r="A35" s="21"/>
      <c r="B35" s="21"/>
      <c r="C35" s="19"/>
      <c r="D35" s="20"/>
      <c r="E35" s="18"/>
      <c r="F35" s="21"/>
      <c r="G35" s="80"/>
      <c r="H35" s="36"/>
      <c r="I35" s="80"/>
      <c r="J35" s="36"/>
      <c r="K35" s="80"/>
      <c r="L35" s="36"/>
      <c r="M35" s="149"/>
    </row>
    <row r="36" spans="1:13" ht="12.75" customHeight="1">
      <c r="A36" s="21"/>
      <c r="B36" s="100"/>
      <c r="C36" s="19"/>
      <c r="D36" s="20"/>
      <c r="E36" s="18"/>
      <c r="F36" s="21"/>
      <c r="G36" s="80"/>
      <c r="H36" s="36"/>
      <c r="I36" s="80"/>
      <c r="J36" s="36"/>
      <c r="K36" s="80"/>
      <c r="L36" s="36"/>
      <c r="M36" s="150"/>
    </row>
    <row r="37" spans="1:13" ht="12.75" customHeight="1">
      <c r="A37" s="21"/>
      <c r="B37" s="99"/>
      <c r="C37" s="99"/>
      <c r="D37" s="97"/>
      <c r="E37" s="18"/>
      <c r="F37" s="21"/>
      <c r="G37" s="36"/>
      <c r="H37" s="36"/>
      <c r="I37" s="37"/>
      <c r="J37" s="36"/>
      <c r="K37" s="36"/>
      <c r="L37" s="36"/>
      <c r="M37" s="150"/>
    </row>
    <row r="38" spans="1:13" ht="19.5" customHeight="1">
      <c r="A38" s="21"/>
      <c r="B38" s="99" t="s">
        <v>157</v>
      </c>
      <c r="C38" s="99"/>
      <c r="D38" s="97"/>
      <c r="E38" s="18"/>
      <c r="F38" s="21"/>
      <c r="G38" s="36"/>
      <c r="H38" s="36"/>
      <c r="I38" s="37"/>
      <c r="J38" s="36"/>
      <c r="K38" s="36"/>
      <c r="L38" s="36"/>
      <c r="M38" s="150"/>
    </row>
    <row r="39" spans="1:13" ht="19.5" customHeight="1">
      <c r="A39" s="21"/>
      <c r="B39" s="99"/>
      <c r="C39" s="99"/>
      <c r="D39" s="97"/>
      <c r="E39" s="18"/>
      <c r="F39" s="21"/>
      <c r="G39" s="36"/>
      <c r="H39" s="36"/>
      <c r="I39" s="37"/>
      <c r="J39" s="36"/>
      <c r="K39" s="36"/>
      <c r="L39" s="36"/>
      <c r="M39" s="150"/>
    </row>
    <row r="40" spans="1:13" ht="18" customHeight="1">
      <c r="A40" s="1"/>
      <c r="E40" s="2"/>
      <c r="G40" s="6"/>
      <c r="H40" s="5"/>
      <c r="I40" s="4"/>
      <c r="J40" s="5"/>
      <c r="K40" s="5"/>
      <c r="L40" s="5"/>
      <c r="M40" s="151"/>
    </row>
    <row r="41" spans="1:13" ht="21.75" customHeight="1">
      <c r="A41" s="1"/>
      <c r="E41" s="46" t="s">
        <v>62</v>
      </c>
      <c r="G41" s="47" t="s">
        <v>61</v>
      </c>
      <c r="H41" s="5"/>
      <c r="I41" s="4"/>
      <c r="J41" s="5"/>
      <c r="K41" s="5"/>
      <c r="L41" s="5"/>
      <c r="M41" s="151"/>
    </row>
    <row r="42" spans="7:13" ht="12.75">
      <c r="G42" s="5"/>
      <c r="H42" s="5"/>
      <c r="I42" s="4"/>
      <c r="J42" s="5"/>
      <c r="K42" s="5"/>
      <c r="L42" s="5"/>
      <c r="M42" s="151"/>
    </row>
    <row r="43" spans="7:13" ht="12.75">
      <c r="G43" s="5"/>
      <c r="H43" s="5"/>
      <c r="I43" s="4"/>
      <c r="J43" s="5"/>
      <c r="K43" s="5"/>
      <c r="L43" s="5"/>
      <c r="M43" s="151"/>
    </row>
    <row r="44" spans="7:13" ht="12.75">
      <c r="G44" s="5"/>
      <c r="H44" s="5"/>
      <c r="I44" s="4"/>
      <c r="J44" s="5"/>
      <c r="K44" s="5"/>
      <c r="L44" s="5"/>
      <c r="M44" s="151"/>
    </row>
    <row r="45" spans="7:13" ht="12.75">
      <c r="G45" s="5"/>
      <c r="H45" s="5"/>
      <c r="I45" s="4"/>
      <c r="J45" s="5"/>
      <c r="K45" s="5"/>
      <c r="L45" s="5"/>
      <c r="M45" s="151"/>
    </row>
    <row r="46" spans="7:13" ht="12.75">
      <c r="G46" s="5"/>
      <c r="H46" s="5"/>
      <c r="I46" s="4"/>
      <c r="J46" s="5"/>
      <c r="K46" s="5"/>
      <c r="L46" s="5"/>
      <c r="M46" s="151"/>
    </row>
    <row r="47" spans="7:13" ht="12.75">
      <c r="G47" s="5"/>
      <c r="H47" s="5"/>
      <c r="I47" s="4"/>
      <c r="J47" s="5"/>
      <c r="K47" s="5"/>
      <c r="L47" s="5"/>
      <c r="M47" s="151"/>
    </row>
    <row r="48" spans="7:13" ht="12.75">
      <c r="G48" s="5"/>
      <c r="H48" s="5"/>
      <c r="I48" s="4"/>
      <c r="J48" s="5"/>
      <c r="K48" s="5"/>
      <c r="L48" s="5"/>
      <c r="M48" s="151"/>
    </row>
    <row r="49" spans="7:13" ht="12.75">
      <c r="G49" s="5"/>
      <c r="H49" s="5"/>
      <c r="I49" s="4"/>
      <c r="J49" s="5"/>
      <c r="K49" s="5"/>
      <c r="L49" s="5"/>
      <c r="M49" s="151"/>
    </row>
    <row r="50" spans="7:13" ht="12.75">
      <c r="G50" s="5"/>
      <c r="H50" s="5"/>
      <c r="I50" s="4"/>
      <c r="J50" s="5"/>
      <c r="K50" s="5"/>
      <c r="L50" s="5"/>
      <c r="M50" s="151"/>
    </row>
    <row r="51" spans="7:13" ht="12.75">
      <c r="G51" s="5"/>
      <c r="H51" s="5"/>
      <c r="I51" s="4"/>
      <c r="J51" s="5"/>
      <c r="K51" s="5"/>
      <c r="L51" s="5"/>
      <c r="M51" s="151"/>
    </row>
    <row r="52" spans="7:13" ht="12.75">
      <c r="G52" s="5"/>
      <c r="H52" s="5"/>
      <c r="I52" s="4"/>
      <c r="J52" s="5"/>
      <c r="K52" s="5"/>
      <c r="L52" s="5"/>
      <c r="M52" s="151"/>
    </row>
    <row r="53" spans="7:13" ht="12.75">
      <c r="G53" s="5"/>
      <c r="H53" s="5"/>
      <c r="I53" s="4"/>
      <c r="J53" s="5"/>
      <c r="K53" s="5"/>
      <c r="L53" s="5"/>
      <c r="M53" s="151"/>
    </row>
    <row r="54" spans="7:13" ht="12.75">
      <c r="G54" s="5"/>
      <c r="H54" s="5"/>
      <c r="I54" s="4"/>
      <c r="J54" s="5"/>
      <c r="K54" s="5"/>
      <c r="L54" s="5"/>
      <c r="M54" s="151"/>
    </row>
    <row r="55" spans="7:13" ht="12.75">
      <c r="G55" s="5"/>
      <c r="H55" s="5"/>
      <c r="I55" s="4"/>
      <c r="J55" s="5"/>
      <c r="K55" s="5"/>
      <c r="L55" s="5"/>
      <c r="M55" s="151"/>
    </row>
    <row r="56" spans="7:13" ht="12.75">
      <c r="G56" s="5"/>
      <c r="H56" s="5"/>
      <c r="I56" s="4"/>
      <c r="J56" s="5"/>
      <c r="K56" s="5"/>
      <c r="L56" s="5"/>
      <c r="M56" s="151"/>
    </row>
    <row r="57" spans="7:13" ht="12.75">
      <c r="G57" s="5"/>
      <c r="H57" s="5"/>
      <c r="I57" s="4"/>
      <c r="J57" s="5"/>
      <c r="K57" s="5"/>
      <c r="L57" s="5"/>
      <c r="M57" s="151"/>
    </row>
    <row r="58" spans="7:13" ht="12.75">
      <c r="G58" s="5"/>
      <c r="H58" s="5"/>
      <c r="I58" s="4"/>
      <c r="J58" s="5"/>
      <c r="K58" s="5"/>
      <c r="L58" s="5"/>
      <c r="M58" s="151"/>
    </row>
    <row r="59" spans="7:13" ht="12.75">
      <c r="G59" s="5"/>
      <c r="H59" s="5"/>
      <c r="I59" s="4"/>
      <c r="J59" s="5"/>
      <c r="K59" s="5"/>
      <c r="L59" s="5"/>
      <c r="M59" s="151"/>
    </row>
    <row r="60" spans="7:13" ht="12.75">
      <c r="G60" s="5"/>
      <c r="H60" s="5"/>
      <c r="I60" s="4"/>
      <c r="J60" s="5"/>
      <c r="K60" s="5"/>
      <c r="L60" s="5"/>
      <c r="M60" s="151"/>
    </row>
    <row r="61" spans="7:13" ht="12.75">
      <c r="G61" s="5"/>
      <c r="H61" s="5"/>
      <c r="I61" s="4"/>
      <c r="J61" s="5"/>
      <c r="K61" s="5"/>
      <c r="L61" s="5"/>
      <c r="M61" s="151"/>
    </row>
    <row r="62" spans="7:13" ht="12.75">
      <c r="G62" s="5"/>
      <c r="H62" s="5"/>
      <c r="I62" s="4"/>
      <c r="J62" s="5"/>
      <c r="K62" s="5"/>
      <c r="L62" s="5"/>
      <c r="M62" s="151"/>
    </row>
    <row r="63" spans="7:13" ht="12.75">
      <c r="G63" s="5"/>
      <c r="H63" s="5"/>
      <c r="I63" s="4"/>
      <c r="J63" s="5"/>
      <c r="K63" s="5"/>
      <c r="L63" s="5"/>
      <c r="M63" s="151"/>
    </row>
    <row r="64" spans="7:13" ht="12.75">
      <c r="G64" s="5"/>
      <c r="H64" s="5"/>
      <c r="I64" s="4"/>
      <c r="J64" s="5"/>
      <c r="K64" s="5"/>
      <c r="L64" s="5"/>
      <c r="M64" s="151"/>
    </row>
    <row r="65" spans="7:13" ht="12.75">
      <c r="G65" s="5"/>
      <c r="H65" s="5"/>
      <c r="I65" s="4"/>
      <c r="J65" s="5"/>
      <c r="K65" s="5"/>
      <c r="L65" s="5"/>
      <c r="M65" s="151"/>
    </row>
    <row r="66" spans="7:13" ht="12.75">
      <c r="G66" s="5"/>
      <c r="H66" s="5"/>
      <c r="I66" s="4"/>
      <c r="J66" s="5"/>
      <c r="K66" s="5"/>
      <c r="L66" s="5"/>
      <c r="M66" s="151"/>
    </row>
    <row r="67" spans="7:13" ht="12.75">
      <c r="G67" s="5"/>
      <c r="H67" s="5"/>
      <c r="I67" s="4"/>
      <c r="J67" s="5"/>
      <c r="K67" s="5"/>
      <c r="L67" s="5"/>
      <c r="M67" s="151"/>
    </row>
    <row r="68" spans="7:13" ht="12.75">
      <c r="G68" s="5"/>
      <c r="H68" s="5"/>
      <c r="I68" s="4"/>
      <c r="J68" s="5"/>
      <c r="K68" s="5"/>
      <c r="L68" s="5"/>
      <c r="M68" s="151"/>
    </row>
    <row r="69" spans="7:13" ht="12.75">
      <c r="G69" s="5"/>
      <c r="H69" s="5"/>
      <c r="I69" s="4"/>
      <c r="J69" s="5"/>
      <c r="K69" s="5"/>
      <c r="L69" s="5"/>
      <c r="M69" s="151"/>
    </row>
    <row r="70" spans="7:13" ht="12.75">
      <c r="G70" s="5"/>
      <c r="H70" s="5"/>
      <c r="I70" s="4"/>
      <c r="J70" s="5"/>
      <c r="K70" s="5"/>
      <c r="L70" s="5"/>
      <c r="M70" s="151"/>
    </row>
    <row r="71" spans="7:13" ht="12.75">
      <c r="G71" s="5"/>
      <c r="H71" s="5"/>
      <c r="I71" s="5"/>
      <c r="J71" s="5"/>
      <c r="K71" s="5"/>
      <c r="L71" s="5"/>
      <c r="M71" s="151"/>
    </row>
    <row r="72" spans="7:13" ht="12.75">
      <c r="G72" s="5"/>
      <c r="H72" s="5"/>
      <c r="I72" s="5"/>
      <c r="J72" s="5"/>
      <c r="K72" s="5"/>
      <c r="L72" s="5"/>
      <c r="M72" s="151"/>
    </row>
    <row r="73" spans="7:13" ht="12.75">
      <c r="G73" s="5"/>
      <c r="H73" s="5"/>
      <c r="I73" s="5"/>
      <c r="J73" s="5"/>
      <c r="K73" s="5"/>
      <c r="L73" s="5"/>
      <c r="M73" s="151"/>
    </row>
    <row r="74" spans="7:13" ht="12.75">
      <c r="G74" s="5"/>
      <c r="H74" s="5"/>
      <c r="I74" s="5"/>
      <c r="J74" s="5"/>
      <c r="K74" s="5"/>
      <c r="L74" s="5"/>
      <c r="M74" s="151"/>
    </row>
    <row r="75" spans="7:13" ht="12.75">
      <c r="G75" s="5"/>
      <c r="H75" s="5"/>
      <c r="I75" s="5"/>
      <c r="J75" s="5"/>
      <c r="K75" s="5"/>
      <c r="L75" s="5"/>
      <c r="M75" s="151"/>
    </row>
    <row r="76" spans="7:13" ht="12.75">
      <c r="G76" s="5"/>
      <c r="H76" s="5"/>
      <c r="I76" s="5"/>
      <c r="J76" s="5"/>
      <c r="K76" s="5"/>
      <c r="L76" s="5"/>
      <c r="M76" s="151"/>
    </row>
    <row r="77" spans="7:13" ht="12.75">
      <c r="G77" s="5"/>
      <c r="H77" s="5"/>
      <c r="I77" s="5"/>
      <c r="J77" s="5"/>
      <c r="K77" s="5"/>
      <c r="L77" s="5"/>
      <c r="M77" s="151"/>
    </row>
    <row r="78" spans="7:13" ht="12.75">
      <c r="G78" s="5"/>
      <c r="H78" s="5"/>
      <c r="I78" s="5"/>
      <c r="J78" s="5"/>
      <c r="K78" s="5"/>
      <c r="L78" s="5"/>
      <c r="M78" s="151"/>
    </row>
    <row r="79" spans="7:13" ht="12.75">
      <c r="G79" s="5"/>
      <c r="H79" s="5"/>
      <c r="I79" s="5"/>
      <c r="J79" s="5"/>
      <c r="K79" s="5"/>
      <c r="L79" s="5"/>
      <c r="M79" s="151"/>
    </row>
    <row r="80" spans="7:13" ht="12.75">
      <c r="G80" s="5"/>
      <c r="H80" s="5"/>
      <c r="I80" s="5"/>
      <c r="J80" s="5"/>
      <c r="K80" s="5"/>
      <c r="L80" s="5"/>
      <c r="M80" s="151"/>
    </row>
    <row r="81" spans="7:13" ht="12.75">
      <c r="G81" s="5"/>
      <c r="H81" s="5"/>
      <c r="I81" s="5"/>
      <c r="J81" s="5"/>
      <c r="K81" s="5"/>
      <c r="L81" s="5"/>
      <c r="M81" s="151"/>
    </row>
    <row r="82" spans="7:13" ht="12.75">
      <c r="G82" s="5"/>
      <c r="H82" s="5"/>
      <c r="I82" s="5"/>
      <c r="J82" s="5"/>
      <c r="K82" s="5"/>
      <c r="L82" s="5"/>
      <c r="M82" s="151"/>
    </row>
    <row r="83" spans="7:13" ht="12.75">
      <c r="G83" s="5"/>
      <c r="H83" s="5"/>
      <c r="I83" s="5"/>
      <c r="J83" s="5"/>
      <c r="K83" s="5"/>
      <c r="L83" s="5"/>
      <c r="M83" s="151"/>
    </row>
    <row r="84" spans="7:13" ht="12.75">
      <c r="G84" s="5"/>
      <c r="H84" s="5"/>
      <c r="I84" s="5"/>
      <c r="J84" s="5"/>
      <c r="K84" s="5"/>
      <c r="L84" s="5"/>
      <c r="M84" s="151"/>
    </row>
    <row r="85" spans="7:13" ht="12.75">
      <c r="G85" s="5"/>
      <c r="H85" s="5"/>
      <c r="I85" s="5"/>
      <c r="J85" s="5"/>
      <c r="K85" s="5"/>
      <c r="L85" s="5"/>
      <c r="M85" s="151"/>
    </row>
    <row r="86" spans="7:13" ht="12.75">
      <c r="G86" s="5"/>
      <c r="H86" s="5"/>
      <c r="I86" s="5"/>
      <c r="J86" s="5"/>
      <c r="K86" s="5"/>
      <c r="L86" s="5"/>
      <c r="M86" s="151"/>
    </row>
    <row r="87" spans="7:13" ht="12.75">
      <c r="G87" s="5"/>
      <c r="H87" s="5"/>
      <c r="I87" s="5"/>
      <c r="J87" s="5"/>
      <c r="K87" s="5"/>
      <c r="L87" s="5"/>
      <c r="M87" s="151"/>
    </row>
    <row r="88" spans="7:13" ht="12.75">
      <c r="G88" s="5"/>
      <c r="H88" s="5"/>
      <c r="I88" s="5"/>
      <c r="J88" s="5"/>
      <c r="K88" s="5"/>
      <c r="L88" s="5"/>
      <c r="M88" s="151"/>
    </row>
    <row r="89" spans="7:13" ht="12.75">
      <c r="G89" s="5"/>
      <c r="H89" s="5"/>
      <c r="I89" s="5"/>
      <c r="J89" s="5"/>
      <c r="K89" s="5"/>
      <c r="L89" s="5"/>
      <c r="M89" s="151"/>
    </row>
    <row r="90" spans="7:13" ht="12.75">
      <c r="G90" s="5"/>
      <c r="H90" s="5"/>
      <c r="I90" s="5"/>
      <c r="J90" s="5"/>
      <c r="K90" s="5"/>
      <c r="L90" s="5"/>
      <c r="M90" s="151"/>
    </row>
    <row r="91" spans="7:13" ht="12.75">
      <c r="G91" s="5"/>
      <c r="H91" s="5"/>
      <c r="I91" s="5"/>
      <c r="J91" s="5"/>
      <c r="K91" s="5"/>
      <c r="L91" s="5"/>
      <c r="M91" s="151"/>
    </row>
    <row r="92" spans="7:13" ht="12.75">
      <c r="G92" s="5"/>
      <c r="H92" s="5"/>
      <c r="I92" s="5"/>
      <c r="J92" s="5"/>
      <c r="K92" s="5"/>
      <c r="L92" s="5"/>
      <c r="M92" s="151"/>
    </row>
    <row r="93" spans="7:13" ht="12.75">
      <c r="G93" s="5"/>
      <c r="H93" s="5"/>
      <c r="I93" s="5"/>
      <c r="J93" s="5"/>
      <c r="K93" s="5"/>
      <c r="L93" s="5"/>
      <c r="M93" s="151"/>
    </row>
    <row r="94" spans="7:13" ht="12.75">
      <c r="G94" s="5"/>
      <c r="H94" s="5"/>
      <c r="I94" s="5"/>
      <c r="J94" s="5"/>
      <c r="K94" s="5"/>
      <c r="L94" s="5"/>
      <c r="M94" s="151"/>
    </row>
    <row r="95" spans="7:13" ht="12.75">
      <c r="G95" s="5"/>
      <c r="H95" s="5"/>
      <c r="I95" s="5"/>
      <c r="J95" s="5"/>
      <c r="K95" s="5"/>
      <c r="L95" s="5"/>
      <c r="M95" s="151"/>
    </row>
    <row r="96" spans="7:13" ht="12.75">
      <c r="G96" s="5"/>
      <c r="H96" s="5"/>
      <c r="I96" s="5"/>
      <c r="J96" s="5"/>
      <c r="K96" s="5"/>
      <c r="L96" s="5"/>
      <c r="M96" s="151"/>
    </row>
    <row r="97" spans="7:13" ht="12.75">
      <c r="G97" s="5"/>
      <c r="H97" s="5"/>
      <c r="I97" s="5"/>
      <c r="J97" s="5"/>
      <c r="K97" s="5"/>
      <c r="L97" s="5"/>
      <c r="M97" s="151"/>
    </row>
    <row r="98" spans="7:13" ht="12.75">
      <c r="G98" s="5"/>
      <c r="H98" s="5"/>
      <c r="I98" s="5"/>
      <c r="J98" s="5"/>
      <c r="K98" s="5"/>
      <c r="L98" s="5"/>
      <c r="M98" s="151"/>
    </row>
    <row r="99" spans="7:13" ht="12.75">
      <c r="G99" s="5"/>
      <c r="H99" s="5"/>
      <c r="I99" s="5"/>
      <c r="J99" s="5"/>
      <c r="K99" s="5"/>
      <c r="L99" s="5"/>
      <c r="M99" s="151"/>
    </row>
    <row r="100" spans="7:13" ht="12.75">
      <c r="G100" s="5"/>
      <c r="H100" s="5"/>
      <c r="I100" s="5"/>
      <c r="J100" s="5"/>
      <c r="K100" s="5"/>
      <c r="L100" s="5"/>
      <c r="M100" s="151"/>
    </row>
    <row r="101" spans="7:13" ht="12.75">
      <c r="G101" s="5"/>
      <c r="H101" s="5"/>
      <c r="I101" s="5"/>
      <c r="J101" s="5"/>
      <c r="K101" s="5"/>
      <c r="L101" s="5"/>
      <c r="M101" s="151"/>
    </row>
    <row r="102" spans="7:13" ht="12.75">
      <c r="G102" s="5"/>
      <c r="H102" s="5"/>
      <c r="I102" s="5"/>
      <c r="J102" s="5"/>
      <c r="K102" s="5"/>
      <c r="L102" s="5"/>
      <c r="M102" s="151"/>
    </row>
    <row r="103" spans="7:13" ht="12.75">
      <c r="G103" s="5"/>
      <c r="H103" s="5"/>
      <c r="I103" s="5"/>
      <c r="J103" s="5"/>
      <c r="K103" s="5"/>
      <c r="L103" s="5"/>
      <c r="M103" s="151"/>
    </row>
    <row r="104" spans="7:13" ht="12.75">
      <c r="G104" s="5"/>
      <c r="H104" s="5"/>
      <c r="I104" s="5"/>
      <c r="J104" s="5"/>
      <c r="K104" s="5"/>
      <c r="L104" s="5"/>
      <c r="M104" s="151"/>
    </row>
    <row r="105" spans="7:13" ht="12.75">
      <c r="G105" s="5"/>
      <c r="H105" s="5"/>
      <c r="I105" s="5"/>
      <c r="J105" s="5"/>
      <c r="K105" s="5"/>
      <c r="L105" s="5"/>
      <c r="M105" s="151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zoomScale="75" zoomScaleNormal="75" zoomScaleSheetLayoutView="75" workbookViewId="0" topLeftCell="A1">
      <pane xSplit="3" ySplit="11" topLeftCell="D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49" sqref="C49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7.57421875" style="0" customWidth="1"/>
    <col min="9" max="9" width="1.7109375" style="0" customWidth="1"/>
  </cols>
  <sheetData>
    <row r="1" spans="1:13" ht="39.75" customHeight="1">
      <c r="A1" s="162" t="s">
        <v>31</v>
      </c>
      <c r="B1" s="162"/>
      <c r="C1" s="162"/>
      <c r="D1" s="162"/>
      <c r="E1" s="162"/>
      <c r="F1" s="162"/>
      <c r="G1" s="162"/>
      <c r="H1" s="162"/>
      <c r="I1" s="162"/>
      <c r="J1" s="111"/>
      <c r="K1" s="111"/>
      <c r="L1" s="112"/>
      <c r="M1" s="112"/>
    </row>
    <row r="2" spans="1:13" ht="31.5" customHeight="1">
      <c r="A2" s="165" t="s">
        <v>177</v>
      </c>
      <c r="B2" s="165"/>
      <c r="C2" s="165"/>
      <c r="D2" s="165"/>
      <c r="E2" s="165"/>
      <c r="F2" s="165"/>
      <c r="G2" s="165"/>
      <c r="H2" s="165"/>
      <c r="I2" s="165"/>
      <c r="J2" s="1"/>
      <c r="K2" s="1"/>
      <c r="L2" s="1"/>
      <c r="M2" s="1"/>
    </row>
    <row r="3" spans="1:13" ht="33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13"/>
      <c r="K3" s="113"/>
      <c r="L3" s="1"/>
      <c r="M3" s="1"/>
    </row>
    <row r="4" spans="1:13" ht="24.7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14"/>
      <c r="K4" s="114"/>
      <c r="L4" s="1"/>
      <c r="M4" s="1"/>
    </row>
    <row r="5" ht="18" customHeight="1">
      <c r="A5" s="72" t="s">
        <v>133</v>
      </c>
    </row>
    <row r="6" ht="9.75" customHeight="1" thickBot="1"/>
    <row r="7" spans="5:9" ht="13.5" customHeight="1">
      <c r="E7" s="58" t="s">
        <v>0</v>
      </c>
      <c r="F7" s="59"/>
      <c r="H7" s="62" t="s">
        <v>0</v>
      </c>
      <c r="I7" s="63"/>
    </row>
    <row r="8" spans="5:9" ht="13.5" customHeight="1">
      <c r="E8" s="60" t="s">
        <v>1</v>
      </c>
      <c r="F8" s="61"/>
      <c r="H8" s="64" t="s">
        <v>2</v>
      </c>
      <c r="I8" s="65"/>
    </row>
    <row r="9" spans="5:9" ht="13.5" customHeight="1">
      <c r="E9" s="60" t="s">
        <v>162</v>
      </c>
      <c r="F9" s="61"/>
      <c r="H9" s="64" t="s">
        <v>3</v>
      </c>
      <c r="I9" s="65"/>
    </row>
    <row r="10" spans="5:9" ht="13.5" customHeight="1" thickBot="1">
      <c r="E10" s="73">
        <v>38717</v>
      </c>
      <c r="F10" s="74"/>
      <c r="H10" s="66">
        <v>38533</v>
      </c>
      <c r="I10" s="67"/>
    </row>
    <row r="11" spans="5:9" ht="13.5" customHeight="1">
      <c r="E11" s="49" t="s">
        <v>4</v>
      </c>
      <c r="F11" s="49"/>
      <c r="H11" s="50" t="s">
        <v>4</v>
      </c>
      <c r="I11" s="50"/>
    </row>
    <row r="12" spans="1:10" ht="13.5" customHeight="1">
      <c r="A12" s="1">
        <v>1</v>
      </c>
      <c r="B12" t="s">
        <v>65</v>
      </c>
      <c r="E12" s="154">
        <v>56043</v>
      </c>
      <c r="F12" s="51"/>
      <c r="G12" s="51"/>
      <c r="H12" s="51">
        <v>77733</v>
      </c>
      <c r="I12" s="51"/>
      <c r="J12" s="133"/>
    </row>
    <row r="13" spans="1:10" ht="13.5" customHeight="1">
      <c r="A13" s="1">
        <v>2</v>
      </c>
      <c r="B13" t="s">
        <v>170</v>
      </c>
      <c r="E13" s="154">
        <v>20382</v>
      </c>
      <c r="F13" s="51"/>
      <c r="G13" s="51"/>
      <c r="H13" s="51">
        <v>0</v>
      </c>
      <c r="I13" s="51"/>
      <c r="J13" s="133"/>
    </row>
    <row r="14" spans="1:10" ht="13.5" customHeight="1">
      <c r="A14" s="1">
        <v>3</v>
      </c>
      <c r="B14" t="s">
        <v>5</v>
      </c>
      <c r="E14" s="51">
        <v>43175</v>
      </c>
      <c r="F14" s="51"/>
      <c r="G14" s="51"/>
      <c r="H14" s="51">
        <v>38244</v>
      </c>
      <c r="I14" s="51"/>
      <c r="J14" s="133"/>
    </row>
    <row r="15" spans="1:10" ht="13.5" customHeight="1">
      <c r="A15" s="1">
        <v>4</v>
      </c>
      <c r="B15" t="s">
        <v>6</v>
      </c>
      <c r="E15" s="51">
        <v>2734</v>
      </c>
      <c r="F15" s="51"/>
      <c r="G15" s="51"/>
      <c r="H15" s="51">
        <v>2734</v>
      </c>
      <c r="I15" s="51"/>
      <c r="J15" s="133"/>
    </row>
    <row r="16" spans="1:10" ht="13.5" customHeight="1">
      <c r="A16" s="1">
        <v>5</v>
      </c>
      <c r="B16" t="s">
        <v>66</v>
      </c>
      <c r="E16" s="51">
        <v>9688</v>
      </c>
      <c r="F16" s="51"/>
      <c r="G16" s="51"/>
      <c r="H16" s="51">
        <v>13185</v>
      </c>
      <c r="I16" s="51"/>
      <c r="J16" s="133"/>
    </row>
    <row r="17" spans="1:9" ht="13.5" customHeight="1">
      <c r="A17" s="1">
        <v>6</v>
      </c>
      <c r="B17" t="s">
        <v>67</v>
      </c>
      <c r="E17" s="51"/>
      <c r="F17" s="51"/>
      <c r="G17" s="51"/>
      <c r="H17" s="51"/>
      <c r="I17" s="51"/>
    </row>
    <row r="18" spans="1:10" ht="13.5" customHeight="1">
      <c r="A18" s="1"/>
      <c r="B18" t="s">
        <v>68</v>
      </c>
      <c r="E18" s="51">
        <v>670560</v>
      </c>
      <c r="F18" s="51"/>
      <c r="G18" s="51"/>
      <c r="H18" s="51">
        <v>659315</v>
      </c>
      <c r="I18" s="51"/>
      <c r="J18" s="133"/>
    </row>
    <row r="19" spans="1:9" ht="13.5" customHeight="1" hidden="1">
      <c r="A19" s="1"/>
      <c r="B19" t="s">
        <v>69</v>
      </c>
      <c r="E19" s="51"/>
      <c r="F19" s="51"/>
      <c r="G19" s="51"/>
      <c r="H19" s="51">
        <v>0</v>
      </c>
      <c r="I19" s="51"/>
    </row>
    <row r="20" spans="1:9" ht="13.5" customHeight="1">
      <c r="A20" s="1"/>
      <c r="E20" s="51"/>
      <c r="F20" s="51"/>
      <c r="G20" s="51"/>
      <c r="H20" s="51"/>
      <c r="I20" s="51"/>
    </row>
    <row r="21" spans="1:9" ht="13.5" customHeight="1">
      <c r="A21" s="1">
        <v>7</v>
      </c>
      <c r="B21" s="48" t="s">
        <v>7</v>
      </c>
      <c r="E21" s="51"/>
      <c r="F21" s="51"/>
      <c r="G21" s="51"/>
      <c r="H21" s="51"/>
      <c r="I21" s="51"/>
    </row>
    <row r="22" spans="1:11" ht="13.5" customHeight="1">
      <c r="A22" s="1"/>
      <c r="C22" s="83" t="s">
        <v>8</v>
      </c>
      <c r="E22" s="121">
        <v>8929</v>
      </c>
      <c r="F22" s="122"/>
      <c r="G22" s="123"/>
      <c r="H22" s="124">
        <v>23551</v>
      </c>
      <c r="I22" s="57"/>
      <c r="J22" s="133"/>
      <c r="K22" s="133"/>
    </row>
    <row r="23" spans="1:11" ht="13.5" customHeight="1" hidden="1">
      <c r="A23" s="1"/>
      <c r="C23" s="83" t="s">
        <v>64</v>
      </c>
      <c r="E23" s="125">
        <v>0</v>
      </c>
      <c r="F23" s="126"/>
      <c r="G23" s="123"/>
      <c r="H23" s="127">
        <v>0</v>
      </c>
      <c r="I23" s="57"/>
      <c r="J23" s="133"/>
      <c r="K23" s="133">
        <f>E23-H23</f>
        <v>0</v>
      </c>
    </row>
    <row r="24" spans="1:11" ht="13.5" customHeight="1">
      <c r="A24" s="1"/>
      <c r="C24" s="83" t="s">
        <v>9</v>
      </c>
      <c r="E24" s="125">
        <v>9338</v>
      </c>
      <c r="F24" s="126"/>
      <c r="G24" s="123"/>
      <c r="H24" s="127">
        <v>10191</v>
      </c>
      <c r="I24" s="57"/>
      <c r="J24" s="133"/>
      <c r="K24" s="133"/>
    </row>
    <row r="25" spans="1:11" ht="13.5" customHeight="1">
      <c r="A25" s="1"/>
      <c r="C25" s="83" t="s">
        <v>10</v>
      </c>
      <c r="E25" s="125">
        <v>6774</v>
      </c>
      <c r="F25" s="126"/>
      <c r="G25" s="123"/>
      <c r="H25" s="127">
        <v>36771</v>
      </c>
      <c r="I25" s="57"/>
      <c r="J25" s="133"/>
      <c r="K25" s="133"/>
    </row>
    <row r="26" spans="1:11" ht="13.5" customHeight="1">
      <c r="A26" s="1"/>
      <c r="C26" s="83" t="s">
        <v>11</v>
      </c>
      <c r="E26" s="125">
        <v>27625</v>
      </c>
      <c r="F26" s="126"/>
      <c r="G26" s="123"/>
      <c r="H26" s="127">
        <v>29615</v>
      </c>
      <c r="I26" s="57"/>
      <c r="J26" s="133"/>
      <c r="K26" s="133"/>
    </row>
    <row r="27" spans="1:11" ht="13.5" customHeight="1">
      <c r="A27" s="1"/>
      <c r="C27" s="83" t="s">
        <v>12</v>
      </c>
      <c r="E27" s="125">
        <v>4</v>
      </c>
      <c r="F27" s="126"/>
      <c r="G27" s="123"/>
      <c r="H27" s="127">
        <v>355</v>
      </c>
      <c r="I27" s="57"/>
      <c r="J27" s="133"/>
      <c r="K27" s="133"/>
    </row>
    <row r="28" spans="1:11" ht="13.5" customHeight="1">
      <c r="A28" s="1"/>
      <c r="C28" s="83" t="s">
        <v>13</v>
      </c>
      <c r="E28" s="125">
        <v>27878</v>
      </c>
      <c r="F28" s="126"/>
      <c r="G28" s="123"/>
      <c r="H28" s="127">
        <v>28567</v>
      </c>
      <c r="I28" s="57"/>
      <c r="J28" s="133"/>
      <c r="K28" s="133"/>
    </row>
    <row r="29" spans="1:11" ht="13.5" customHeight="1">
      <c r="A29" s="1"/>
      <c r="C29" s="83" t="s">
        <v>14</v>
      </c>
      <c r="E29" s="125">
        <v>534</v>
      </c>
      <c r="F29" s="126"/>
      <c r="G29" s="123"/>
      <c r="H29" s="127">
        <v>1934</v>
      </c>
      <c r="I29" s="57"/>
      <c r="J29" s="133"/>
      <c r="K29" s="133"/>
    </row>
    <row r="30" spans="1:11" ht="13.5" customHeight="1">
      <c r="A30" s="1"/>
      <c r="C30" s="83" t="s">
        <v>15</v>
      </c>
      <c r="E30" s="128">
        <v>1680</v>
      </c>
      <c r="F30" s="129"/>
      <c r="G30" s="123"/>
      <c r="H30" s="130">
        <v>4726</v>
      </c>
      <c r="I30" s="57"/>
      <c r="J30" s="133"/>
      <c r="K30" s="133"/>
    </row>
    <row r="31" spans="1:9" ht="13.5" customHeight="1">
      <c r="A31" s="1"/>
      <c r="C31" s="83"/>
      <c r="E31" s="123">
        <f>SUM(E22:E30)</f>
        <v>82762</v>
      </c>
      <c r="F31" s="123">
        <f>SUM(F22:F30)</f>
        <v>0</v>
      </c>
      <c r="G31" s="123"/>
      <c r="H31" s="123">
        <f>SUM(H22:H30)</f>
        <v>135710</v>
      </c>
      <c r="I31" s="55">
        <v>0</v>
      </c>
    </row>
    <row r="32" spans="1:9" ht="13.5" customHeight="1">
      <c r="A32" s="1">
        <v>8</v>
      </c>
      <c r="B32" s="48" t="s">
        <v>16</v>
      </c>
      <c r="E32" s="123"/>
      <c r="F32" s="123"/>
      <c r="G32" s="123"/>
      <c r="H32" s="123"/>
      <c r="I32" s="51"/>
    </row>
    <row r="33" spans="1:10" ht="13.5" customHeight="1">
      <c r="A33" s="1"/>
      <c r="C33" s="83" t="s">
        <v>17</v>
      </c>
      <c r="D33" s="54"/>
      <c r="E33" s="121">
        <v>268579</v>
      </c>
      <c r="F33" s="122"/>
      <c r="G33" s="123"/>
      <c r="H33" s="121">
        <v>284674</v>
      </c>
      <c r="I33" s="68"/>
      <c r="J33" s="133"/>
    </row>
    <row r="34" spans="1:10" ht="13.5" customHeight="1">
      <c r="A34" s="1"/>
      <c r="C34" s="83" t="s">
        <v>18</v>
      </c>
      <c r="D34" s="54"/>
      <c r="E34" s="125">
        <v>183956</v>
      </c>
      <c r="F34" s="126"/>
      <c r="G34" s="123"/>
      <c r="H34" s="125">
        <v>198491</v>
      </c>
      <c r="I34" s="69"/>
      <c r="J34" s="133"/>
    </row>
    <row r="35" spans="1:10" ht="13.5" customHeight="1">
      <c r="A35" s="1"/>
      <c r="C35" s="83" t="s">
        <v>19</v>
      </c>
      <c r="D35" s="54"/>
      <c r="E35" s="125">
        <v>128846</v>
      </c>
      <c r="F35" s="126"/>
      <c r="G35" s="123"/>
      <c r="H35" s="125">
        <v>117211</v>
      </c>
      <c r="I35" s="69"/>
      <c r="J35" s="133"/>
    </row>
    <row r="36" spans="1:10" ht="13.5" customHeight="1">
      <c r="A36" s="1"/>
      <c r="C36" s="83" t="s">
        <v>163</v>
      </c>
      <c r="D36" s="54"/>
      <c r="E36" s="125">
        <v>52395</v>
      </c>
      <c r="F36" s="126"/>
      <c r="G36" s="123"/>
      <c r="H36" s="125">
        <v>52395</v>
      </c>
      <c r="I36" s="69"/>
      <c r="J36" s="133"/>
    </row>
    <row r="37" spans="1:10" ht="13.5" customHeight="1">
      <c r="A37" s="1"/>
      <c r="C37" s="83" t="s">
        <v>20</v>
      </c>
      <c r="D37" s="54"/>
      <c r="E37" s="125">
        <v>395</v>
      </c>
      <c r="F37" s="126"/>
      <c r="G37" s="123"/>
      <c r="H37" s="125">
        <v>395</v>
      </c>
      <c r="I37" s="69"/>
      <c r="J37" s="133"/>
    </row>
    <row r="38" spans="1:10" ht="13.5" customHeight="1">
      <c r="A38" s="1"/>
      <c r="C38" s="83" t="s">
        <v>21</v>
      </c>
      <c r="D38" s="54"/>
      <c r="E38" s="128">
        <v>3030</v>
      </c>
      <c r="F38" s="129"/>
      <c r="G38" s="123"/>
      <c r="H38" s="128">
        <v>3072</v>
      </c>
      <c r="I38" s="70"/>
      <c r="J38" s="133"/>
    </row>
    <row r="39" spans="1:9" ht="13.5" customHeight="1">
      <c r="A39" s="1"/>
      <c r="C39" s="83"/>
      <c r="D39" s="54"/>
      <c r="E39" s="131"/>
      <c r="F39" s="131"/>
      <c r="G39" s="123"/>
      <c r="H39" s="131"/>
      <c r="I39" s="57"/>
    </row>
    <row r="40" spans="1:10" ht="13.5" customHeight="1">
      <c r="A40" s="1"/>
      <c r="C40" s="54"/>
      <c r="D40" s="54"/>
      <c r="E40" s="123">
        <f>SUM(E33:E38)</f>
        <v>637201</v>
      </c>
      <c r="F40" s="123">
        <f>SUM(F33:F38)</f>
        <v>0</v>
      </c>
      <c r="G40" s="123"/>
      <c r="H40" s="123">
        <f>SUM(H33:H38)</f>
        <v>656238</v>
      </c>
      <c r="I40" s="55">
        <v>0</v>
      </c>
      <c r="J40" s="133"/>
    </row>
    <row r="41" spans="1:10" ht="13.5" customHeight="1">
      <c r="A41" s="1">
        <v>9</v>
      </c>
      <c r="B41" s="48" t="s">
        <v>171</v>
      </c>
      <c r="E41" s="52">
        <f>+E31-E40</f>
        <v>-554439</v>
      </c>
      <c r="F41" s="52">
        <f>+F31-F40</f>
        <v>0</v>
      </c>
      <c r="G41" s="78"/>
      <c r="H41" s="52">
        <f>+H31-H40</f>
        <v>-520528</v>
      </c>
      <c r="I41" s="52">
        <v>0</v>
      </c>
      <c r="J41" s="133"/>
    </row>
    <row r="42" spans="1:10" ht="13.5" customHeight="1" thickBot="1">
      <c r="A42" s="1"/>
      <c r="E42" s="53">
        <f>SUM(E12:E19)+E41</f>
        <v>248143</v>
      </c>
      <c r="F42" s="53">
        <f>SUM(F12:F19)+F41</f>
        <v>0</v>
      </c>
      <c r="G42" s="78"/>
      <c r="H42" s="53">
        <f>SUM(H12:H19)+H41</f>
        <v>270683</v>
      </c>
      <c r="I42" s="53">
        <v>0</v>
      </c>
      <c r="J42" s="133"/>
    </row>
    <row r="43" spans="1:9" ht="13.5" customHeight="1">
      <c r="A43" s="1">
        <v>10</v>
      </c>
      <c r="B43" s="48" t="s">
        <v>22</v>
      </c>
      <c r="E43" s="51"/>
      <c r="F43" s="51"/>
      <c r="G43" s="51"/>
      <c r="H43" s="51"/>
      <c r="I43" s="51"/>
    </row>
    <row r="44" spans="1:10" ht="13.5" customHeight="1">
      <c r="A44" s="1"/>
      <c r="B44" s="83" t="s">
        <v>23</v>
      </c>
      <c r="C44" s="83"/>
      <c r="E44" s="51">
        <v>169815</v>
      </c>
      <c r="F44" s="51"/>
      <c r="G44" s="51"/>
      <c r="H44" s="51">
        <v>169815</v>
      </c>
      <c r="I44" s="51"/>
      <c r="J44" s="133"/>
    </row>
    <row r="45" spans="1:9" ht="13.5" customHeight="1">
      <c r="A45" s="1"/>
      <c r="B45" s="83" t="s">
        <v>24</v>
      </c>
      <c r="C45" s="83"/>
      <c r="E45" s="51"/>
      <c r="F45" s="51"/>
      <c r="G45" s="51"/>
      <c r="H45" s="51"/>
      <c r="I45" s="51"/>
    </row>
    <row r="46" spans="1:10" ht="13.5" customHeight="1">
      <c r="A46" s="1"/>
      <c r="B46" s="83"/>
      <c r="C46" s="83" t="s">
        <v>25</v>
      </c>
      <c r="D46" s="54"/>
      <c r="E46" s="118">
        <v>329798</v>
      </c>
      <c r="F46" s="117"/>
      <c r="G46" s="92"/>
      <c r="H46" s="118">
        <v>329798</v>
      </c>
      <c r="I46" s="68"/>
      <c r="J46" s="133"/>
    </row>
    <row r="47" spans="1:10" ht="13.5" customHeight="1">
      <c r="A47" s="1"/>
      <c r="B47" s="83"/>
      <c r="C47" s="83" t="s">
        <v>26</v>
      </c>
      <c r="D47" s="54"/>
      <c r="E47" s="119">
        <f>+sce!G28</f>
        <v>24990</v>
      </c>
      <c r="F47" s="115"/>
      <c r="G47" s="92"/>
      <c r="H47" s="119">
        <v>24990</v>
      </c>
      <c r="I47" s="69"/>
      <c r="J47" s="133"/>
    </row>
    <row r="48" spans="1:10" ht="13.5" customHeight="1">
      <c r="A48" s="1"/>
      <c r="B48" s="83"/>
      <c r="C48" s="83" t="s">
        <v>27</v>
      </c>
      <c r="D48" s="54"/>
      <c r="E48" s="119">
        <f>+sce!F28</f>
        <v>6022</v>
      </c>
      <c r="F48" s="115"/>
      <c r="G48" s="92"/>
      <c r="H48" s="119">
        <v>6249</v>
      </c>
      <c r="I48" s="69"/>
      <c r="J48" s="133"/>
    </row>
    <row r="49" spans="1:10" ht="13.5" customHeight="1">
      <c r="A49" s="1"/>
      <c r="B49" s="83"/>
      <c r="C49" s="83" t="s">
        <v>28</v>
      </c>
      <c r="D49" s="54"/>
      <c r="E49" s="119">
        <v>240</v>
      </c>
      <c r="F49" s="115"/>
      <c r="G49" s="92"/>
      <c r="H49" s="119">
        <v>240</v>
      </c>
      <c r="I49" s="69"/>
      <c r="J49" s="133"/>
    </row>
    <row r="50" spans="1:10" ht="13.5" customHeight="1">
      <c r="A50" s="1"/>
      <c r="B50" s="83"/>
      <c r="C50" s="83" t="s">
        <v>137</v>
      </c>
      <c r="D50" s="54"/>
      <c r="E50" s="119">
        <v>14703</v>
      </c>
      <c r="F50" s="115"/>
      <c r="G50" s="92"/>
      <c r="H50" s="119">
        <v>14703</v>
      </c>
      <c r="I50" s="69"/>
      <c r="J50" s="133"/>
    </row>
    <row r="51" spans="1:10" ht="13.5" customHeight="1">
      <c r="A51" s="1"/>
      <c r="B51" s="83"/>
      <c r="C51" s="83" t="s">
        <v>172</v>
      </c>
      <c r="D51" s="54"/>
      <c r="E51" s="120">
        <f>sce!J28</f>
        <v>-698392.054680672</v>
      </c>
      <c r="F51" s="116"/>
      <c r="G51" s="92"/>
      <c r="H51" s="120">
        <v>-676263</v>
      </c>
      <c r="I51" s="70"/>
      <c r="J51" s="133"/>
    </row>
    <row r="52" spans="1:9" ht="13.5" customHeight="1">
      <c r="A52" s="1"/>
      <c r="B52" s="83"/>
      <c r="C52" s="83"/>
      <c r="D52" s="54"/>
      <c r="E52" s="132">
        <f>SUM(E46:E51)</f>
        <v>-322639.054680672</v>
      </c>
      <c r="F52" s="132">
        <f>SUM(F46:F51)</f>
        <v>0</v>
      </c>
      <c r="G52" s="102"/>
      <c r="H52" s="132">
        <f>SUM(H46:H51)</f>
        <v>-300283</v>
      </c>
      <c r="I52" s="71">
        <v>0</v>
      </c>
    </row>
    <row r="53" spans="1:10" ht="13.5" customHeight="1">
      <c r="A53" s="1"/>
      <c r="E53" s="92">
        <f>+E44+E52</f>
        <v>-152824.054680672</v>
      </c>
      <c r="F53" s="92">
        <f>+F44+F52</f>
        <v>0</v>
      </c>
      <c r="G53" s="92"/>
      <c r="H53" s="92">
        <f>+H44+H52</f>
        <v>-130468</v>
      </c>
      <c r="I53" s="51">
        <v>0</v>
      </c>
      <c r="J53" s="133"/>
    </row>
    <row r="54" spans="1:10" ht="13.5" customHeight="1">
      <c r="A54" s="1">
        <v>11</v>
      </c>
      <c r="B54" t="s">
        <v>29</v>
      </c>
      <c r="E54" s="51">
        <v>1273</v>
      </c>
      <c r="F54" s="51"/>
      <c r="G54" s="51"/>
      <c r="H54" s="51">
        <v>1332</v>
      </c>
      <c r="I54" s="51"/>
      <c r="J54" s="133"/>
    </row>
    <row r="55" spans="1:10" ht="13.5" customHeight="1">
      <c r="A55" s="1">
        <v>12</v>
      </c>
      <c r="B55" t="s">
        <v>30</v>
      </c>
      <c r="E55" s="75">
        <v>157041</v>
      </c>
      <c r="F55" s="51"/>
      <c r="G55" s="51"/>
      <c r="H55" s="51">
        <v>157041</v>
      </c>
      <c r="I55" s="51"/>
      <c r="J55" s="133"/>
    </row>
    <row r="56" spans="1:9" ht="13.5" customHeight="1">
      <c r="A56" s="1">
        <v>13</v>
      </c>
      <c r="B56" t="s">
        <v>70</v>
      </c>
      <c r="E56" s="75"/>
      <c r="F56" s="51"/>
      <c r="G56" s="51"/>
      <c r="H56" s="51"/>
      <c r="I56" s="51"/>
    </row>
    <row r="57" spans="1:10" ht="14.25" customHeight="1">
      <c r="A57" s="1"/>
      <c r="B57" t="s">
        <v>71</v>
      </c>
      <c r="E57" s="51">
        <v>242352</v>
      </c>
      <c r="F57" s="51"/>
      <c r="G57" s="51"/>
      <c r="H57" s="51">
        <v>241430</v>
      </c>
      <c r="I57" s="51"/>
      <c r="J57" s="133"/>
    </row>
    <row r="58" spans="1:9" ht="13.5" customHeight="1" hidden="1">
      <c r="A58" s="1"/>
      <c r="B58" t="s">
        <v>88</v>
      </c>
      <c r="E58" s="75">
        <v>0</v>
      </c>
      <c r="F58" s="51"/>
      <c r="G58" s="51"/>
      <c r="H58" s="51">
        <v>0</v>
      </c>
      <c r="I58" s="51"/>
    </row>
    <row r="59" spans="1:10" ht="13.5" customHeight="1">
      <c r="A59" s="1"/>
      <c r="B59" t="s">
        <v>72</v>
      </c>
      <c r="E59" s="75">
        <v>185</v>
      </c>
      <c r="F59" s="51"/>
      <c r="G59" s="51"/>
      <c r="H59" s="51">
        <v>794</v>
      </c>
      <c r="I59" s="51"/>
      <c r="J59" s="133"/>
    </row>
    <row r="60" spans="1:10" ht="13.5" customHeight="1">
      <c r="A60" s="1"/>
      <c r="B60" t="s">
        <v>73</v>
      </c>
      <c r="E60" s="51">
        <v>116</v>
      </c>
      <c r="F60" s="51"/>
      <c r="G60" s="51"/>
      <c r="H60" s="51">
        <v>554</v>
      </c>
      <c r="I60" s="51"/>
      <c r="J60" s="133"/>
    </row>
    <row r="61" spans="1:11" ht="13.5" customHeight="1" thickBot="1">
      <c r="A61" s="1"/>
      <c r="E61" s="53">
        <f>SUM(E53:E60)</f>
        <v>248142.945319328</v>
      </c>
      <c r="F61" s="53">
        <f>SUM(F53:F60)</f>
        <v>0</v>
      </c>
      <c r="G61" s="78"/>
      <c r="H61" s="53">
        <f>SUM(H53:H60)</f>
        <v>270683</v>
      </c>
      <c r="I61" s="53">
        <v>0</v>
      </c>
      <c r="K61" s="133"/>
    </row>
    <row r="62" spans="1:11" ht="9.75" customHeight="1">
      <c r="A62" s="1"/>
      <c r="K62" s="133">
        <f>+H42-H61</f>
        <v>0</v>
      </c>
    </row>
    <row r="63" spans="1:10" ht="13.5" customHeight="1">
      <c r="A63" s="1">
        <v>14</v>
      </c>
      <c r="B63" t="s">
        <v>180</v>
      </c>
      <c r="E63" s="77">
        <f>+(E53-E16)/339630</f>
        <v>-0.47849734911719227</v>
      </c>
      <c r="F63" s="77"/>
      <c r="G63" s="77"/>
      <c r="H63" s="77">
        <f>+(H53-H16)/339630</f>
        <v>-0.4229691134469864</v>
      </c>
      <c r="J63" s="133"/>
    </row>
    <row r="64" spans="1:8" ht="13.5" customHeight="1">
      <c r="A64" s="1"/>
      <c r="E64" s="77"/>
      <c r="F64" s="77"/>
      <c r="G64" s="77"/>
      <c r="H64" s="77"/>
    </row>
    <row r="65" spans="1:8" ht="13.5" customHeight="1">
      <c r="A65" s="1"/>
      <c r="B65" s="99" t="s">
        <v>157</v>
      </c>
      <c r="E65" s="77"/>
      <c r="F65" s="77"/>
      <c r="G65" s="77"/>
      <c r="H65" s="77"/>
    </row>
    <row r="66" spans="1:8" ht="13.5" customHeight="1">
      <c r="A66" s="1"/>
      <c r="B66" s="155" t="s">
        <v>174</v>
      </c>
      <c r="E66" s="77"/>
      <c r="F66" s="77"/>
      <c r="G66" s="77"/>
      <c r="H66" s="77"/>
    </row>
    <row r="67" spans="1:8" ht="13.5" customHeight="1">
      <c r="A67" s="1"/>
      <c r="B67" s="155" t="s">
        <v>173</v>
      </c>
      <c r="E67" s="77"/>
      <c r="F67" s="77"/>
      <c r="G67" s="77"/>
      <c r="H67" s="77"/>
    </row>
    <row r="69" spans="1:6" ht="27.75" customHeight="1">
      <c r="A69" s="1"/>
      <c r="C69" s="56" t="s">
        <v>87</v>
      </c>
      <c r="E69" s="56" t="s">
        <v>86</v>
      </c>
      <c r="F69" s="56"/>
    </row>
    <row r="70" ht="12.75">
      <c r="A70" s="1"/>
    </row>
    <row r="71" spans="1:8" ht="12.75">
      <c r="A71" s="1"/>
      <c r="E71" s="133">
        <f>+E42-E61</f>
        <v>0.05468067200854421</v>
      </c>
      <c r="H71" s="133">
        <f>+H42-H61</f>
        <v>0</v>
      </c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.25" footer="0.25"/>
  <pageSetup horizontalDpi="600" verticalDpi="600" orientation="portrait" paperSize="9" scale="82" r:id="rId3"/>
  <headerFooter alignWithMargins="0">
    <oddFooter>&amp;C2</oddFooter>
  </headerFooter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715"/>
  <sheetViews>
    <sheetView workbookViewId="0" topLeftCell="A45">
      <selection activeCell="H15" sqref="H15"/>
    </sheetView>
  </sheetViews>
  <sheetFormatPr defaultColWidth="9.140625" defaultRowHeight="12.75"/>
  <cols>
    <col min="1" max="1" width="4.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72" t="s">
        <v>104</v>
      </c>
    </row>
    <row r="2" ht="15.75">
      <c r="A2" s="81" t="s">
        <v>131</v>
      </c>
    </row>
    <row r="3" ht="15.75">
      <c r="A3" s="81" t="s">
        <v>169</v>
      </c>
    </row>
    <row r="4" spans="8:10" ht="15">
      <c r="H4" s="105">
        <v>38717</v>
      </c>
      <c r="I4" s="105"/>
      <c r="J4" s="105">
        <v>38352</v>
      </c>
    </row>
    <row r="5" spans="1:10" ht="15.75">
      <c r="A5" s="82" t="s">
        <v>89</v>
      </c>
      <c r="H5" s="13" t="s">
        <v>4</v>
      </c>
      <c r="I5" s="13"/>
      <c r="J5" s="13" t="s">
        <v>4</v>
      </c>
    </row>
    <row r="7" spans="1:38" ht="12.75">
      <c r="A7" s="83" t="s">
        <v>142</v>
      </c>
      <c r="B7" s="83"/>
      <c r="C7" s="83"/>
      <c r="D7" s="83"/>
      <c r="E7" s="83"/>
      <c r="F7" s="83"/>
      <c r="G7" s="83"/>
      <c r="H7" s="85">
        <f>'is'!K21</f>
        <v>-22013.27032</v>
      </c>
      <c r="I7" s="85"/>
      <c r="J7" s="85">
        <v>-15575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ht="12.75">
      <c r="A9" s="83" t="s">
        <v>90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12.75">
      <c r="A10" s="83"/>
      <c r="B10" s="83" t="s">
        <v>106</v>
      </c>
      <c r="C10" s="83"/>
      <c r="D10" s="83"/>
      <c r="E10" s="83"/>
      <c r="F10" s="83"/>
      <c r="G10" s="83"/>
      <c r="H10" s="85">
        <f>+'[3]31Dec05'!$AK$18</f>
        <v>671</v>
      </c>
      <c r="I10" s="85"/>
      <c r="J10" s="85">
        <v>1739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ht="12.75" hidden="1">
      <c r="A11" s="83"/>
      <c r="B11" s="83" t="s">
        <v>140</v>
      </c>
      <c r="C11" s="83"/>
      <c r="D11" s="83"/>
      <c r="E11" s="83"/>
      <c r="F11" s="83"/>
      <c r="G11" s="83"/>
      <c r="H11" s="107">
        <f>+'[1]CF00'!$AK$25</f>
        <v>0</v>
      </c>
      <c r="I11" s="85"/>
      <c r="J11" s="92">
        <v>0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ht="12.75">
      <c r="A12" s="83"/>
      <c r="B12" s="83" t="str">
        <f>+'[2]Sheet3'!$B$26</f>
        <v>Loss/(Gain)on disposal of subsidiary</v>
      </c>
      <c r="C12" s="83"/>
      <c r="D12" s="83"/>
      <c r="E12" s="83"/>
      <c r="F12" s="83"/>
      <c r="G12" s="83"/>
      <c r="H12" s="92">
        <f>+'[3]31Dec05'!$AK$26</f>
        <v>3404</v>
      </c>
      <c r="I12" s="85"/>
      <c r="J12" s="92">
        <v>0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ht="12.75">
      <c r="A13" s="83"/>
      <c r="B13" s="83" t="s">
        <v>155</v>
      </c>
      <c r="C13" s="83"/>
      <c r="D13" s="83"/>
      <c r="E13" s="83"/>
      <c r="F13" s="83"/>
      <c r="G13" s="83"/>
      <c r="H13" s="85">
        <f>+'[3]31Dec05'!$AK$27</f>
        <v>-5360</v>
      </c>
      <c r="I13" s="85"/>
      <c r="J13" s="85">
        <v>-5161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ht="12.75">
      <c r="A14" s="83"/>
      <c r="B14" s="83" t="s">
        <v>153</v>
      </c>
      <c r="C14" s="83"/>
      <c r="D14" s="83"/>
      <c r="E14" s="83"/>
      <c r="F14" s="83"/>
      <c r="G14" s="83"/>
      <c r="H14" s="85">
        <f>+'[3]31Dec05'!$AK$23</f>
        <v>200</v>
      </c>
      <c r="I14" s="85"/>
      <c r="J14" s="107">
        <v>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ht="12.75">
      <c r="A15" s="83"/>
      <c r="B15" s="83" t="s">
        <v>167</v>
      </c>
      <c r="C15" s="83"/>
      <c r="D15" s="83"/>
      <c r="E15" s="83"/>
      <c r="F15" s="83"/>
      <c r="G15" s="83"/>
      <c r="H15" s="152">
        <f>+'[3]31Dec05'!$AK$20</f>
        <v>29</v>
      </c>
      <c r="I15" s="85"/>
      <c r="J15" s="107">
        <v>0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</row>
    <row r="16" spans="1:38" ht="12.75" hidden="1">
      <c r="A16" s="83"/>
      <c r="B16" s="83" t="s">
        <v>139</v>
      </c>
      <c r="C16" s="83"/>
      <c r="D16" s="83"/>
      <c r="E16" s="83"/>
      <c r="F16" s="83"/>
      <c r="G16" s="83"/>
      <c r="H16" s="107">
        <v>0</v>
      </c>
      <c r="I16" s="85"/>
      <c r="J16" s="9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ht="12.75">
      <c r="A17" s="83"/>
      <c r="B17" s="83" t="s">
        <v>175</v>
      </c>
      <c r="C17" s="83"/>
      <c r="D17" s="83"/>
      <c r="E17" s="83"/>
      <c r="F17" s="83"/>
      <c r="G17" s="83"/>
      <c r="H17" s="92">
        <v>10021</v>
      </c>
      <c r="I17" s="85"/>
      <c r="J17" s="92">
        <v>0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ht="12.75">
      <c r="A18" s="83"/>
      <c r="B18" s="83" t="s">
        <v>166</v>
      </c>
      <c r="C18" s="83"/>
      <c r="D18" s="83"/>
      <c r="E18" s="83"/>
      <c r="F18" s="83"/>
      <c r="G18" s="83"/>
      <c r="H18" s="92">
        <f>+'[3]31Dec05'!$AK$28</f>
        <v>690</v>
      </c>
      <c r="I18" s="85"/>
      <c r="J18" s="92">
        <v>689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ht="12.75">
      <c r="A19" s="83"/>
      <c r="B19" s="83" t="s">
        <v>91</v>
      </c>
      <c r="C19" s="83"/>
      <c r="D19" s="83"/>
      <c r="E19" s="83"/>
      <c r="F19" s="83"/>
      <c r="G19" s="83"/>
      <c r="H19" s="107">
        <v>0</v>
      </c>
      <c r="I19" s="85"/>
      <c r="J19" s="85">
        <v>-43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ht="12.75" hidden="1">
      <c r="A20" s="83"/>
      <c r="B20" s="83" t="s">
        <v>92</v>
      </c>
      <c r="C20" s="83"/>
      <c r="D20" s="83"/>
      <c r="E20" s="83"/>
      <c r="F20" s="83"/>
      <c r="G20" s="83"/>
      <c r="H20" s="92">
        <f>+'[1]CF00'!$AK$32</f>
        <v>0</v>
      </c>
      <c r="I20" s="85"/>
      <c r="J20" s="107">
        <v>0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ht="12.75">
      <c r="A21" s="83"/>
      <c r="B21" s="83" t="s">
        <v>127</v>
      </c>
      <c r="C21" s="83"/>
      <c r="D21" s="83"/>
      <c r="E21" s="83"/>
      <c r="F21" s="83"/>
      <c r="G21" s="83"/>
      <c r="H21" s="85">
        <f>+'[3]31Dec05'!$AK$40</f>
        <v>11092</v>
      </c>
      <c r="I21" s="85"/>
      <c r="J21" s="85">
        <v>9734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ht="12.75">
      <c r="A22" s="83"/>
      <c r="B22" s="83"/>
      <c r="C22" s="83"/>
      <c r="D22" s="83"/>
      <c r="E22" s="83"/>
      <c r="F22" s="83"/>
      <c r="G22" s="83"/>
      <c r="H22" s="86"/>
      <c r="I22" s="104"/>
      <c r="J22" s="86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ht="12.75">
      <c r="A23" s="83" t="s">
        <v>154</v>
      </c>
      <c r="B23" s="83"/>
      <c r="C23" s="83"/>
      <c r="D23" s="83"/>
      <c r="E23" s="83"/>
      <c r="F23" s="83"/>
      <c r="G23" s="83"/>
      <c r="H23" s="85">
        <f>SUM(H7:H22)</f>
        <v>-1266.2703199999996</v>
      </c>
      <c r="I23" s="85"/>
      <c r="J23" s="85">
        <f>SUM(J7:J22)</f>
        <v>-8617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ht="12.75">
      <c r="A25" s="83"/>
      <c r="B25" s="83" t="s">
        <v>93</v>
      </c>
      <c r="C25" s="83"/>
      <c r="D25" s="83"/>
      <c r="E25" s="83"/>
      <c r="F25" s="83"/>
      <c r="G25" s="83"/>
      <c r="H25" s="85">
        <f>+'[3]31Dec05'!$AK$47</f>
        <v>-2914</v>
      </c>
      <c r="I25" s="85"/>
      <c r="J25" s="85">
        <v>5341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ht="12.75">
      <c r="A26" s="83"/>
      <c r="B26" s="83" t="s">
        <v>144</v>
      </c>
      <c r="C26" s="83"/>
      <c r="D26" s="83"/>
      <c r="E26" s="83"/>
      <c r="F26" s="83"/>
      <c r="G26" s="83"/>
      <c r="H26" s="107">
        <f>+'[3]30Sept05final'!$AK$48</f>
        <v>0</v>
      </c>
      <c r="I26" s="85"/>
      <c r="J26" s="92">
        <v>9807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ht="12.75">
      <c r="A27" s="83"/>
      <c r="B27" s="83" t="s">
        <v>145</v>
      </c>
      <c r="C27" s="83"/>
      <c r="D27" s="83"/>
      <c r="E27" s="83"/>
      <c r="F27" s="83"/>
      <c r="G27" s="83"/>
      <c r="H27" s="85">
        <f>+'[3]31Dec05'!$AK$49</f>
        <v>-7634</v>
      </c>
      <c r="I27" s="85"/>
      <c r="J27" s="92">
        <v>2642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ht="12.75">
      <c r="A28" s="83"/>
      <c r="B28" s="83" t="s">
        <v>94</v>
      </c>
      <c r="C28" s="83"/>
      <c r="D28" s="83"/>
      <c r="E28" s="83"/>
      <c r="F28" s="83"/>
      <c r="G28" s="83"/>
      <c r="H28" s="85">
        <f>+'[3]31Dec05'!$AK$50-16</f>
        <v>-11116</v>
      </c>
      <c r="I28" s="85"/>
      <c r="J28" s="85">
        <v>-12235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ht="12.75">
      <c r="A29" s="83"/>
      <c r="B29" s="83" t="s">
        <v>95</v>
      </c>
      <c r="C29" s="83"/>
      <c r="D29" s="83"/>
      <c r="E29" s="83"/>
      <c r="F29" s="83"/>
      <c r="G29" s="83"/>
      <c r="H29" s="90">
        <f>+'[3]31Dec05'!$AK$52</f>
        <v>18970</v>
      </c>
      <c r="I29" s="89"/>
      <c r="J29" s="90">
        <v>24079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ht="12.75">
      <c r="A30" s="83" t="s">
        <v>105</v>
      </c>
      <c r="B30" s="83"/>
      <c r="C30" s="83"/>
      <c r="D30" s="83"/>
      <c r="E30" s="83"/>
      <c r="F30" s="83"/>
      <c r="G30" s="83"/>
      <c r="H30" s="85">
        <f>SUM(H23:H29)</f>
        <v>-3960.2703199999996</v>
      </c>
      <c r="I30" s="85"/>
      <c r="J30" s="85">
        <f>SUM(J23:J29)</f>
        <v>21017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ht="12.75">
      <c r="A32" s="83"/>
      <c r="B32" s="83" t="s">
        <v>96</v>
      </c>
      <c r="C32" s="83"/>
      <c r="D32" s="83"/>
      <c r="E32" s="83"/>
      <c r="F32" s="83"/>
      <c r="G32" s="83"/>
      <c r="H32" s="85">
        <f>+'[3]31Dec05'!$AK$56</f>
        <v>-3088</v>
      </c>
      <c r="I32" s="89"/>
      <c r="J32" s="85">
        <v>-3563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ht="12.75">
      <c r="A33" s="83"/>
      <c r="B33" s="83" t="s">
        <v>168</v>
      </c>
      <c r="C33" s="83"/>
      <c r="D33" s="83"/>
      <c r="E33" s="83"/>
      <c r="F33" s="83"/>
      <c r="G33" s="83"/>
      <c r="H33" s="85">
        <f>+'[3]31Dec05'!$AK$57</f>
        <v>-73</v>
      </c>
      <c r="I33" s="89"/>
      <c r="J33" s="85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ht="12.75">
      <c r="A34" s="83"/>
      <c r="B34" s="83"/>
      <c r="C34" s="83"/>
      <c r="D34" s="83"/>
      <c r="E34" s="83"/>
      <c r="F34" s="83"/>
      <c r="G34" s="83"/>
      <c r="H34" s="86"/>
      <c r="I34" s="104"/>
      <c r="J34" s="86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ht="12.75">
      <c r="A35" s="83" t="s">
        <v>97</v>
      </c>
      <c r="B35" s="83"/>
      <c r="C35" s="83"/>
      <c r="D35" s="83"/>
      <c r="E35" s="83"/>
      <c r="F35" s="83"/>
      <c r="G35" s="83"/>
      <c r="H35" s="85">
        <f>SUM(H30:H34)</f>
        <v>-7121.27032</v>
      </c>
      <c r="I35" s="85"/>
      <c r="J35" s="85">
        <f>SUM(J30:J34)</f>
        <v>17454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ht="12.75">
      <c r="A37" s="84" t="s">
        <v>98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ht="12.75">
      <c r="A38" s="83"/>
      <c r="B38" s="83" t="s">
        <v>99</v>
      </c>
      <c r="C38" s="83"/>
      <c r="D38" s="83"/>
      <c r="E38" s="83"/>
      <c r="F38" s="83"/>
      <c r="G38" s="83"/>
      <c r="H38" s="108">
        <f>+'[3]31Dec05'!$AK$63</f>
        <v>-98</v>
      </c>
      <c r="I38" s="89"/>
      <c r="J38" s="108">
        <v>-395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ht="12.75">
      <c r="A39" s="83"/>
      <c r="B39" s="83" t="str">
        <f>+'[2]Sheet3'!$B$65</f>
        <v>Proceeds from disposal of fixed assets</v>
      </c>
      <c r="C39" s="83"/>
      <c r="D39" s="83"/>
      <c r="E39" s="83"/>
      <c r="F39" s="83"/>
      <c r="G39" s="83"/>
      <c r="H39" s="109">
        <f>+'[3]31Dec05'!$AK$65</f>
        <v>1</v>
      </c>
      <c r="I39" s="89"/>
      <c r="J39" s="106">
        <v>0</v>
      </c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ht="12.75" hidden="1">
      <c r="A40" s="83"/>
      <c r="B40" s="83" t="s">
        <v>141</v>
      </c>
      <c r="C40" s="83"/>
      <c r="D40" s="83"/>
      <c r="E40" s="83"/>
      <c r="F40" s="83"/>
      <c r="G40" s="83"/>
      <c r="H40" s="106">
        <f>+'[2]Sheet3'!$AK$64</f>
        <v>0</v>
      </c>
      <c r="I40" s="89"/>
      <c r="J40" s="109">
        <v>0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ht="12.75" hidden="1">
      <c r="A41" s="83"/>
      <c r="B41" s="83" t="s">
        <v>100</v>
      </c>
      <c r="C41" s="83"/>
      <c r="D41" s="83"/>
      <c r="E41" s="83"/>
      <c r="F41" s="83"/>
      <c r="G41" s="83"/>
      <c r="H41" s="109">
        <f>-H19</f>
        <v>0</v>
      </c>
      <c r="I41" s="89"/>
      <c r="J41" s="106">
        <v>0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ht="12.75">
      <c r="A42" s="83"/>
      <c r="B42" s="83" t="str">
        <f>+'[2]Sheet3'!$B$76</f>
        <v>Net cash flow on disposal of subsidiary</v>
      </c>
      <c r="C42" s="83"/>
      <c r="D42" s="83"/>
      <c r="E42" s="83"/>
      <c r="F42" s="83"/>
      <c r="G42" s="83"/>
      <c r="H42" s="109">
        <f>+'[3]30Sept05final'!$AK$76</f>
        <v>2342</v>
      </c>
      <c r="I42" s="89"/>
      <c r="J42" s="106">
        <v>0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ht="12.75">
      <c r="A43" s="83"/>
      <c r="B43" s="83" t="s">
        <v>128</v>
      </c>
      <c r="C43" s="83"/>
      <c r="D43" s="83"/>
      <c r="E43" s="83"/>
      <c r="F43" s="83"/>
      <c r="G43" s="83"/>
      <c r="H43" s="87">
        <f>+'[3]31Dec05'!$AK$74</f>
        <v>-11245</v>
      </c>
      <c r="I43" s="89"/>
      <c r="J43" s="87">
        <v>-81149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ht="12.75">
      <c r="A44" s="83"/>
      <c r="B44" s="83" t="s">
        <v>101</v>
      </c>
      <c r="C44" s="83"/>
      <c r="D44" s="83"/>
      <c r="E44" s="83"/>
      <c r="F44" s="83"/>
      <c r="G44" s="83"/>
      <c r="H44" s="88">
        <f>+'[3]31Dec05'!$AK$75</f>
        <v>300</v>
      </c>
      <c r="I44" s="89"/>
      <c r="J44" s="88">
        <v>600</v>
      </c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ht="12.75">
      <c r="A45" s="83"/>
      <c r="B45" s="83"/>
      <c r="C45" s="83"/>
      <c r="D45" s="83"/>
      <c r="E45" s="83"/>
      <c r="F45" s="83"/>
      <c r="G45" s="83"/>
      <c r="H45" s="89"/>
      <c r="I45" s="89"/>
      <c r="J45" s="89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ht="12.75">
      <c r="A46" s="83"/>
      <c r="B46" s="83"/>
      <c r="C46" s="83"/>
      <c r="D46" s="83"/>
      <c r="E46" s="83"/>
      <c r="F46" s="83"/>
      <c r="G46" s="83"/>
      <c r="H46" s="85">
        <f>SUM(H38:H44)</f>
        <v>-8700</v>
      </c>
      <c r="I46" s="85"/>
      <c r="J46" s="85">
        <f>SUM(J38:J44)</f>
        <v>-80944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75">
      <c r="A47" s="84" t="s">
        <v>102</v>
      </c>
      <c r="B47" s="83"/>
      <c r="C47" s="83"/>
      <c r="D47" s="83"/>
      <c r="E47" s="83"/>
      <c r="F47" s="83"/>
      <c r="G47" s="83"/>
      <c r="H47" s="83"/>
      <c r="I47" s="83"/>
      <c r="J47" s="107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ht="12.75">
      <c r="A48" s="83"/>
      <c r="B48" s="83" t="s">
        <v>158</v>
      </c>
      <c r="C48" s="83"/>
      <c r="D48" s="83"/>
      <c r="E48" s="83"/>
      <c r="F48" s="83"/>
      <c r="G48" s="83"/>
      <c r="H48" s="124">
        <f>+'[3]31Dec05'!$AK$82</f>
        <v>19358</v>
      </c>
      <c r="I48" s="89"/>
      <c r="J48" s="108">
        <v>62386</v>
      </c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ht="12.75">
      <c r="A49" s="83"/>
      <c r="B49" s="83" t="s">
        <v>159</v>
      </c>
      <c r="C49" s="83"/>
      <c r="D49" s="83"/>
      <c r="E49" s="83"/>
      <c r="F49" s="83"/>
      <c r="G49" s="83"/>
      <c r="H49" s="109">
        <f>+'[3]31Dec05'!$AK$83</f>
        <v>-83</v>
      </c>
      <c r="I49" s="89"/>
      <c r="J49" s="106"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ht="12.75">
      <c r="A50" s="83"/>
      <c r="B50" s="83" t="s">
        <v>120</v>
      </c>
      <c r="C50" s="83"/>
      <c r="D50" s="83"/>
      <c r="E50" s="83"/>
      <c r="F50" s="83"/>
      <c r="G50" s="83"/>
      <c r="H50" s="88">
        <f>+'[3]31Dec05'!$AK$86</f>
        <v>-398</v>
      </c>
      <c r="I50" s="89"/>
      <c r="J50" s="88">
        <v>-545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ht="12.75" hidden="1">
      <c r="A51" s="83"/>
      <c r="B51" s="83" t="s">
        <v>138</v>
      </c>
      <c r="C51" s="83"/>
      <c r="D51" s="83"/>
      <c r="E51" s="83"/>
      <c r="F51" s="83"/>
      <c r="G51" s="83"/>
      <c r="H51" s="106">
        <f>+'[2]Sheet3'!$AK$85</f>
        <v>0</v>
      </c>
      <c r="I51" s="89"/>
      <c r="J51" s="109">
        <v>0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75" hidden="1">
      <c r="A52" s="83"/>
      <c r="B52" s="83" t="s">
        <v>132</v>
      </c>
      <c r="C52" s="83"/>
      <c r="D52" s="83"/>
      <c r="E52" s="83"/>
      <c r="F52" s="83"/>
      <c r="G52" s="83"/>
      <c r="H52" s="110">
        <f>+'[2]Sheet3'!$AK$87</f>
        <v>0</v>
      </c>
      <c r="I52" s="89"/>
      <c r="J52" s="110">
        <v>0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12.75">
      <c r="A53" s="83"/>
      <c r="B53" s="83"/>
      <c r="C53" s="83"/>
      <c r="D53" s="83"/>
      <c r="E53" s="83"/>
      <c r="F53" s="83"/>
      <c r="G53" s="83"/>
      <c r="H53" s="103"/>
      <c r="I53" s="89"/>
      <c r="J53" s="89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75">
      <c r="A54" s="83"/>
      <c r="B54" s="83"/>
      <c r="C54" s="83"/>
      <c r="D54" s="83"/>
      <c r="E54" s="83"/>
      <c r="F54" s="83"/>
      <c r="G54" s="83"/>
      <c r="H54" s="89">
        <f>SUM(H48:H52)</f>
        <v>18877</v>
      </c>
      <c r="I54" s="89"/>
      <c r="J54" s="89">
        <f>SUM(J48:J52)</f>
        <v>61841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12.75">
      <c r="A55" s="83" t="s">
        <v>176</v>
      </c>
      <c r="B55" s="83"/>
      <c r="C55" s="83"/>
      <c r="D55" s="83"/>
      <c r="E55" s="83"/>
      <c r="F55" s="83"/>
      <c r="G55" s="83"/>
      <c r="H55" s="153">
        <v>0</v>
      </c>
      <c r="I55" s="89"/>
      <c r="J55" s="90">
        <v>249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75">
      <c r="A56" s="84" t="s">
        <v>103</v>
      </c>
      <c r="B56" s="83"/>
      <c r="C56" s="83"/>
      <c r="D56" s="83"/>
      <c r="E56" s="83"/>
      <c r="F56" s="83"/>
      <c r="G56" s="83"/>
      <c r="H56" s="85">
        <f>+H35+H46+H54</f>
        <v>3055.7296800000004</v>
      </c>
      <c r="I56" s="85"/>
      <c r="J56" s="85">
        <f>+J35+J46+J54+J55</f>
        <v>-1400</v>
      </c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12.7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ht="12.75">
      <c r="A58" s="84" t="s">
        <v>125</v>
      </c>
      <c r="B58" s="83"/>
      <c r="C58" s="83"/>
      <c r="D58" s="83"/>
      <c r="E58" s="83"/>
      <c r="F58" s="83"/>
      <c r="G58" s="83"/>
      <c r="H58" s="90">
        <v>-66726</v>
      </c>
      <c r="I58" s="89"/>
      <c r="J58" s="90">
        <v>-68084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1:38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13.5" thickBot="1">
      <c r="A60" s="84" t="s">
        <v>126</v>
      </c>
      <c r="B60" s="83"/>
      <c r="C60" s="83"/>
      <c r="D60" s="83"/>
      <c r="E60" s="83"/>
      <c r="F60" s="83"/>
      <c r="G60" s="83"/>
      <c r="H60" s="91">
        <f>+H56+H58</f>
        <v>-63670.270319999996</v>
      </c>
      <c r="I60" s="89"/>
      <c r="J60" s="91">
        <f>SUM(J56:J58)</f>
        <v>-69484</v>
      </c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3.5" thickTop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5.75">
      <c r="A62" s="17" t="s">
        <v>121</v>
      </c>
      <c r="B62" s="2"/>
      <c r="C62" s="2"/>
      <c r="D62" s="2"/>
      <c r="E62" s="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5">
      <c r="A63" s="2"/>
      <c r="B63" s="2"/>
      <c r="C63" s="2"/>
      <c r="D63" s="2"/>
      <c r="E63" s="2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75">
      <c r="A64" s="83" t="s">
        <v>122</v>
      </c>
      <c r="B64" s="83"/>
      <c r="C64" s="83"/>
      <c r="D64" s="83"/>
      <c r="E64" s="92"/>
      <c r="F64" s="83"/>
      <c r="G64" s="83"/>
      <c r="H64" s="92">
        <v>534</v>
      </c>
      <c r="I64" s="83"/>
      <c r="J64" s="92">
        <v>14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1:38" ht="12.75">
      <c r="A65" s="83" t="s">
        <v>123</v>
      </c>
      <c r="B65" s="83"/>
      <c r="C65" s="83"/>
      <c r="D65" s="83"/>
      <c r="E65" s="92"/>
      <c r="F65" s="83"/>
      <c r="G65" s="83"/>
      <c r="H65" s="92">
        <v>1680</v>
      </c>
      <c r="I65" s="83"/>
      <c r="J65" s="92">
        <v>2845</v>
      </c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ht="12.75">
      <c r="A66" s="83" t="s">
        <v>124</v>
      </c>
      <c r="B66" s="83"/>
      <c r="C66" s="83"/>
      <c r="D66" s="83"/>
      <c r="E66" s="92"/>
      <c r="F66" s="83"/>
      <c r="G66" s="83"/>
      <c r="H66" s="92">
        <v>-65884</v>
      </c>
      <c r="I66" s="83"/>
      <c r="J66" s="92">
        <v>-72343</v>
      </c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1:38" ht="13.5" thickBot="1">
      <c r="A67" s="83"/>
      <c r="B67" s="83"/>
      <c r="C67" s="83"/>
      <c r="D67" s="83"/>
      <c r="E67" s="102"/>
      <c r="F67" s="83"/>
      <c r="G67" s="83"/>
      <c r="H67" s="93">
        <f>SUM(H64:H66)</f>
        <v>-63670</v>
      </c>
      <c r="I67" s="83"/>
      <c r="J67" s="93">
        <f>SUM(J64:J66)</f>
        <v>-69484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ht="9.75" customHeight="1" thickTop="1">
      <c r="A68" s="83"/>
      <c r="B68" s="83"/>
      <c r="C68" s="83"/>
      <c r="D68" s="83"/>
      <c r="E68" s="102"/>
      <c r="F68" s="83"/>
      <c r="G68" s="83"/>
      <c r="H68" s="102"/>
      <c r="I68" s="83"/>
      <c r="J68" s="10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1:38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1:38" ht="14.25">
      <c r="A70" s="99" t="s">
        <v>157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1:38" ht="12.75">
      <c r="A71" s="54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1:38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1:38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1:38" ht="20.25">
      <c r="A74" s="83"/>
      <c r="B74" s="83"/>
      <c r="C74" s="83"/>
      <c r="D74" s="46" t="s">
        <v>146</v>
      </c>
      <c r="E74" s="83"/>
      <c r="F74" s="47" t="s">
        <v>147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1:38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1:38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1:38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1:38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1:38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1:38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1:38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1:38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1:38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1:38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1:38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1:38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1:38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1:38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1:38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1:38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1:38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1:38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1:38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1:38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1:38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1:38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1:38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1:38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1:38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1:38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1:38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1:38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1:38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1:38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1:38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1:38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  <row r="107" spans="1:38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</row>
    <row r="108" spans="1:38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</row>
    <row r="109" spans="1:38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</row>
    <row r="110" spans="1:38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</row>
    <row r="111" spans="1:38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</row>
    <row r="112" spans="1:38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</row>
    <row r="113" spans="1:38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</row>
    <row r="114" spans="1:38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</row>
    <row r="115" spans="1:38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</row>
    <row r="116" spans="1:38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</row>
    <row r="117" spans="1:38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</row>
    <row r="118" spans="1:38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</row>
    <row r="119" spans="1:38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</row>
    <row r="120" spans="1:38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</row>
    <row r="121" spans="1:38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</row>
    <row r="122" spans="1:38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</row>
    <row r="123" spans="1:38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</row>
    <row r="124" spans="1:38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</row>
    <row r="125" spans="1:38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</row>
    <row r="126" spans="1:38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</row>
    <row r="127" spans="1:3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</row>
    <row r="128" spans="1:3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</row>
    <row r="129" spans="1:3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</row>
    <row r="130" spans="1:3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</row>
    <row r="131" spans="1:3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</row>
    <row r="132" spans="1:3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</row>
    <row r="133" spans="1:3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</row>
    <row r="134" spans="1:3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</row>
    <row r="135" spans="1:3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</row>
    <row r="136" spans="1:3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</row>
    <row r="137" spans="1:3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</row>
    <row r="138" spans="1:3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</row>
    <row r="139" spans="1:3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</row>
    <row r="140" spans="1:3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</row>
    <row r="141" spans="1:3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</row>
    <row r="142" spans="1:3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</row>
    <row r="143" spans="1:3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</row>
    <row r="144" spans="1:3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</row>
    <row r="145" spans="1:3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</row>
    <row r="146" spans="1:3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</row>
    <row r="147" spans="1:3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</row>
    <row r="148" spans="1:3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</row>
    <row r="149" spans="1:3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</row>
    <row r="150" spans="1:3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</row>
    <row r="151" spans="1:3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</row>
    <row r="152" spans="1:3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</row>
    <row r="153" spans="1:3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</row>
    <row r="154" spans="1:3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</row>
    <row r="155" spans="1:3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</row>
    <row r="156" spans="1:3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</row>
    <row r="157" spans="1:3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</row>
    <row r="158" spans="1:3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</row>
    <row r="159" spans="1:3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</row>
    <row r="160" spans="1:3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</row>
    <row r="161" spans="1:38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</row>
    <row r="162" spans="1:38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</row>
    <row r="163" spans="1:38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</row>
    <row r="164" spans="1:38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</row>
    <row r="165" spans="1:38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</row>
    <row r="166" spans="1:38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</row>
    <row r="167" spans="1:38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</row>
    <row r="168" spans="1:38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</row>
    <row r="169" spans="1:38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</row>
    <row r="170" spans="1:38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</row>
    <row r="171" spans="1:38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</row>
    <row r="172" spans="1:38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  <row r="174" spans="1:38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</row>
    <row r="175" spans="1:38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</row>
    <row r="176" spans="1:38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</row>
    <row r="177" spans="1:38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</row>
    <row r="178" spans="1:38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</row>
    <row r="179" spans="1:38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</row>
    <row r="180" spans="1:38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</row>
    <row r="181" spans="1:38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</row>
    <row r="182" spans="1:38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</row>
    <row r="183" spans="1:38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</row>
    <row r="184" spans="1:38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</row>
    <row r="185" spans="1:38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</row>
    <row r="186" spans="1:38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</row>
    <row r="187" spans="1:38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</row>
    <row r="188" spans="1:38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</row>
    <row r="189" spans="1:38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</row>
    <row r="190" spans="1:38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</row>
    <row r="191" spans="1:38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</row>
    <row r="192" spans="1:38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</row>
    <row r="193" spans="1:38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</row>
    <row r="194" spans="1:38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</row>
    <row r="195" spans="1:38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</row>
    <row r="196" spans="1:38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</row>
    <row r="197" spans="1:38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</row>
    <row r="198" spans="1:38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</row>
    <row r="199" spans="1:38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</row>
    <row r="200" spans="1:38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</row>
    <row r="201" spans="1:38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</row>
    <row r="202" spans="1:38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</row>
    <row r="203" spans="1:38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</row>
    <row r="204" spans="1:38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</row>
    <row r="205" spans="1:38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</row>
    <row r="206" spans="1:38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</row>
    <row r="207" spans="1:38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</row>
    <row r="208" spans="1:38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</row>
    <row r="209" spans="1:38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</row>
    <row r="210" spans="1:38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</row>
    <row r="211" spans="1:38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</row>
    <row r="212" spans="1:38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</row>
    <row r="213" spans="1:38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</row>
    <row r="214" spans="1:38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</row>
    <row r="215" spans="1:38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</row>
    <row r="216" spans="1:38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</row>
    <row r="217" spans="1:38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</row>
    <row r="218" spans="1:38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</row>
    <row r="219" spans="1:38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</row>
    <row r="220" spans="1:38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</row>
    <row r="221" spans="1:38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</row>
    <row r="222" spans="1:38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</row>
    <row r="223" spans="1:38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</row>
    <row r="224" spans="1:38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</row>
    <row r="225" spans="1:38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</row>
    <row r="226" spans="1:38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</row>
    <row r="227" spans="1:38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</row>
    <row r="228" spans="1:38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</row>
    <row r="229" spans="1:38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</row>
    <row r="230" spans="1:38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</row>
    <row r="231" spans="1:38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</row>
    <row r="232" spans="1:38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</row>
    <row r="233" spans="1:38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</row>
    <row r="234" spans="1:38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</row>
    <row r="235" spans="1:38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</row>
    <row r="236" spans="1:38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</row>
    <row r="237" spans="1:38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</row>
    <row r="238" spans="1:38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</row>
    <row r="239" spans="1:38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</row>
    <row r="240" spans="1:38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</row>
    <row r="241" spans="1:38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</row>
    <row r="242" spans="1:38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</row>
    <row r="243" spans="1:38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</row>
    <row r="244" spans="1:38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</row>
    <row r="245" spans="1:38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</row>
    <row r="246" spans="1:38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</row>
    <row r="247" spans="1:38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</row>
    <row r="248" spans="1:38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</row>
    <row r="249" spans="1:38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</row>
    <row r="250" spans="1:38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</row>
    <row r="251" spans="1:38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</row>
    <row r="252" spans="1:38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</row>
    <row r="253" spans="1:38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</row>
    <row r="254" spans="1:38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</row>
    <row r="255" spans="1:38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</row>
    <row r="256" spans="1:38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</row>
    <row r="257" spans="1:38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</row>
    <row r="258" spans="1:38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</row>
    <row r="259" spans="1:38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</row>
    <row r="260" spans="1:38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</row>
    <row r="261" spans="1:38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</row>
    <row r="262" spans="1:38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</row>
    <row r="263" spans="1:38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</row>
    <row r="264" spans="1:38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</row>
    <row r="265" spans="1:38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</row>
    <row r="266" spans="1:38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</row>
    <row r="267" spans="1:38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</row>
    <row r="268" spans="1:38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</row>
    <row r="269" spans="1:38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</row>
    <row r="270" spans="1:38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</row>
    <row r="271" spans="1:38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</row>
    <row r="272" spans="1:38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</row>
    <row r="273" spans="1:38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</row>
    <row r="274" spans="1:38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</row>
    <row r="275" spans="1:38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</row>
    <row r="276" spans="1:38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</row>
    <row r="277" spans="1:38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</row>
    <row r="278" spans="1:38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</row>
    <row r="279" spans="1:38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</row>
    <row r="280" spans="1:38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</row>
    <row r="281" spans="1:38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</row>
    <row r="282" spans="1:38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</row>
    <row r="283" spans="1:38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</row>
    <row r="284" spans="1:38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</row>
    <row r="285" spans="1:38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</row>
    <row r="286" spans="1:38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</row>
    <row r="287" spans="1:38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</row>
    <row r="288" spans="1:38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</row>
    <row r="289" spans="1:38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</row>
    <row r="290" spans="1:38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</row>
    <row r="291" spans="1:38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</row>
    <row r="292" spans="1:38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</row>
    <row r="293" spans="1:38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</row>
    <row r="294" spans="1:38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</row>
    <row r="295" spans="1:38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</row>
    <row r="296" spans="1:38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</row>
    <row r="297" spans="1:38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</row>
    <row r="298" spans="1:38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</row>
    <row r="299" spans="1:38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</row>
    <row r="300" spans="1:38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</row>
    <row r="301" spans="1:38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</row>
    <row r="302" spans="1:38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</row>
    <row r="303" spans="1:38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</row>
    <row r="304" spans="1:38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</row>
    <row r="305" spans="1:38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</row>
    <row r="306" spans="1:38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</row>
    <row r="307" spans="1:38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</row>
    <row r="308" spans="1:38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</row>
    <row r="309" spans="1:38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</row>
    <row r="310" spans="1:38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</row>
    <row r="311" spans="1:38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</row>
    <row r="312" spans="1:38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</row>
    <row r="313" spans="1:38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</row>
    <row r="314" spans="1:38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</row>
    <row r="315" spans="1:38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</row>
    <row r="316" spans="1:38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</row>
    <row r="317" spans="1:38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</row>
    <row r="318" spans="1:38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</row>
    <row r="319" spans="1:38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</row>
    <row r="320" spans="1:38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</row>
    <row r="321" spans="1:38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</row>
    <row r="322" spans="1:38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</row>
    <row r="323" spans="1:38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</row>
    <row r="324" spans="1:38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</row>
    <row r="325" spans="1:38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</row>
    <row r="326" spans="1:38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</row>
    <row r="327" spans="1:38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</row>
    <row r="328" spans="1:38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</row>
    <row r="329" spans="1:38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</row>
    <row r="330" spans="1:38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</row>
    <row r="331" spans="1:38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</row>
    <row r="332" spans="1:38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</row>
    <row r="333" spans="1:38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</row>
    <row r="334" spans="1:38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</row>
    <row r="335" spans="1:38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</row>
    <row r="336" spans="1:38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</row>
    <row r="337" spans="1:38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</row>
    <row r="338" spans="1:38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</row>
    <row r="339" spans="1:38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</row>
    <row r="340" spans="1:38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</row>
    <row r="341" spans="1:38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</row>
    <row r="342" spans="1:38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</row>
    <row r="343" spans="1:38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</row>
    <row r="344" spans="1:38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</row>
    <row r="345" spans="1:38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</row>
    <row r="346" spans="1:38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</row>
    <row r="347" spans="1:38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</row>
    <row r="348" spans="1:38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</row>
    <row r="349" spans="1:38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</row>
    <row r="350" spans="1:38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</row>
    <row r="351" spans="1:38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</row>
    <row r="352" spans="1:38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</row>
    <row r="353" spans="1:38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</row>
    <row r="354" spans="1:38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</row>
    <row r="355" spans="1:38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</row>
    <row r="356" spans="1:38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</row>
    <row r="357" spans="1:38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</row>
    <row r="358" spans="1:38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</row>
    <row r="359" spans="1:38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</row>
    <row r="360" spans="1:38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</row>
    <row r="361" spans="1:38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</row>
    <row r="362" spans="1:38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</row>
    <row r="363" spans="1:38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</row>
    <row r="364" spans="1:38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</row>
    <row r="365" spans="1:38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</row>
    <row r="366" spans="1:38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</row>
    <row r="367" spans="1:38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</row>
    <row r="368" spans="1:38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</row>
    <row r="369" spans="1:38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</row>
    <row r="370" spans="1:38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</row>
    <row r="371" spans="1:38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</row>
    <row r="372" spans="1:38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</row>
    <row r="373" spans="1:38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</row>
    <row r="374" spans="1:38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</row>
    <row r="375" spans="1:38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</row>
    <row r="376" spans="1:38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</row>
    <row r="377" spans="1:38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</row>
    <row r="378" spans="1:38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</row>
    <row r="379" spans="1:38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</row>
    <row r="380" spans="1:38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</row>
    <row r="381" spans="1:38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</row>
    <row r="382" spans="1:38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</row>
    <row r="383" spans="1:38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</row>
    <row r="384" spans="1:38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</row>
    <row r="385" spans="1:38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</row>
    <row r="386" spans="1:38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</row>
    <row r="387" spans="1:38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</row>
    <row r="388" spans="1:38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</row>
    <row r="389" spans="1:38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</row>
    <row r="390" spans="1:38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</row>
    <row r="391" spans="1:38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</row>
    <row r="392" spans="1:38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</row>
    <row r="393" spans="1:38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</row>
    <row r="394" spans="1:38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</row>
    <row r="395" spans="1:38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</row>
    <row r="396" spans="1:38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</row>
    <row r="397" spans="1:38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</row>
    <row r="398" spans="1:38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</row>
    <row r="399" spans="1:38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</row>
    <row r="400" spans="1:38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</row>
    <row r="401" spans="1:38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</row>
    <row r="402" spans="1:38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</row>
    <row r="403" spans="1:38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</row>
    <row r="404" spans="1:38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</row>
    <row r="405" spans="1:38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</row>
    <row r="406" spans="1:38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</row>
    <row r="407" spans="1:38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</row>
    <row r="408" spans="1:38" ht="12.75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</row>
    <row r="409" spans="1:38" ht="12.75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</row>
    <row r="410" spans="1:38" ht="12.75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</row>
    <row r="411" spans="1:38" ht="12.75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</row>
    <row r="412" spans="1:38" ht="12.75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</row>
    <row r="413" spans="1:38" ht="12.75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</row>
    <row r="414" spans="1:38" ht="12.75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</row>
    <row r="415" spans="1:38" ht="12.75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</row>
    <row r="416" spans="1:38" ht="12.75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</row>
    <row r="417" spans="1:38" ht="12.75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</row>
    <row r="418" spans="1:38" ht="12.75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</row>
    <row r="419" spans="1:38" ht="12.7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</row>
    <row r="420" spans="1:38" ht="12.75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</row>
    <row r="421" spans="1:38" ht="12.75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</row>
    <row r="422" spans="1:38" ht="12.75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</row>
    <row r="423" spans="1:38" ht="12.75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</row>
    <row r="424" spans="1:38" ht="12.75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</row>
    <row r="425" spans="1:38" ht="12.7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</row>
    <row r="426" spans="1:38" ht="12.75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</row>
    <row r="427" spans="1:38" ht="12.75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</row>
    <row r="428" spans="1:38" ht="12.75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</row>
    <row r="429" spans="1:38" ht="12.75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</row>
    <row r="430" spans="1:38" ht="12.75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</row>
    <row r="431" spans="1:38" ht="12.75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</row>
    <row r="432" spans="1:38" ht="12.75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</row>
    <row r="433" spans="1:38" ht="12.75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</row>
    <row r="434" spans="1:38" ht="12.75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</row>
    <row r="435" spans="1:38" ht="12.7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</row>
    <row r="436" spans="1:38" ht="12.75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</row>
    <row r="437" spans="1:38" ht="12.75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</row>
    <row r="438" spans="1:38" ht="12.75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</row>
    <row r="439" spans="1:38" ht="12.75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</row>
    <row r="440" spans="1:38" ht="12.75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</row>
    <row r="441" spans="1:38" ht="12.75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</row>
    <row r="442" spans="1:38" ht="12.75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</row>
    <row r="443" spans="1:38" ht="12.75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</row>
    <row r="444" spans="1:38" ht="12.75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</row>
    <row r="445" spans="1:38" ht="12.7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</row>
    <row r="446" spans="1:38" ht="12.75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</row>
    <row r="447" spans="1:38" ht="12.75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</row>
    <row r="448" spans="1:38" ht="12.75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</row>
    <row r="449" spans="1:38" ht="12.75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</row>
    <row r="450" spans="1:38" ht="12.75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</row>
    <row r="451" spans="1:38" ht="12.7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</row>
    <row r="452" spans="1:38" ht="12.75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</row>
    <row r="453" spans="1:38" ht="12.75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</row>
    <row r="454" spans="1:38" ht="12.75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</row>
    <row r="455" spans="1:38" ht="12.7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</row>
    <row r="456" spans="1:38" ht="12.75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</row>
    <row r="457" spans="1:38" ht="12.75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</row>
    <row r="458" spans="1:38" ht="12.75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</row>
    <row r="459" spans="1:38" ht="12.75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</row>
    <row r="460" spans="1:38" ht="12.75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</row>
    <row r="461" spans="1:38" ht="12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</row>
    <row r="462" spans="1:38" ht="12.75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</row>
    <row r="463" spans="1:38" ht="12.75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</row>
    <row r="464" spans="1:38" ht="12.75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</row>
    <row r="465" spans="1:38" ht="12.75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</row>
    <row r="466" spans="1:38" ht="12.75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</row>
    <row r="467" spans="1:38" ht="12.75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</row>
    <row r="468" spans="1:38" ht="12.75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</row>
    <row r="469" spans="1:38" ht="12.75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</row>
    <row r="470" spans="1:38" ht="12.75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</row>
    <row r="471" spans="1:38" ht="12.75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</row>
    <row r="472" spans="1:38" ht="12.75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</row>
    <row r="473" spans="1:38" ht="12.75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</row>
    <row r="474" spans="1:38" ht="12.75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</row>
    <row r="475" spans="1:38" ht="12.75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</row>
    <row r="476" spans="1:38" ht="12.75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</row>
    <row r="477" spans="1:38" ht="12.75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</row>
    <row r="478" spans="1:38" ht="12.75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</row>
    <row r="479" spans="1:38" ht="12.75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</row>
    <row r="480" spans="1:38" ht="12.75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</row>
    <row r="481" spans="1:38" ht="12.75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</row>
    <row r="482" spans="1:38" ht="12.75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</row>
    <row r="483" spans="1:38" ht="12.75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</row>
    <row r="484" spans="1:38" ht="12.75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</row>
    <row r="485" spans="1:38" ht="12.75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</row>
    <row r="486" spans="1:38" ht="12.75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</row>
    <row r="487" spans="1:38" ht="12.75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</row>
    <row r="488" spans="1:38" ht="12.75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</row>
    <row r="489" spans="1:38" ht="12.75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</row>
    <row r="490" spans="1:38" ht="12.75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</row>
    <row r="491" spans="1:38" ht="12.75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</row>
    <row r="492" spans="1:38" ht="12.75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</row>
    <row r="493" spans="1:38" ht="12.75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</row>
    <row r="494" spans="1:38" ht="12.75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</row>
    <row r="495" spans="1:38" ht="12.75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</row>
    <row r="496" spans="1:38" ht="12.75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</row>
    <row r="497" spans="1:38" ht="12.75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</row>
    <row r="498" spans="1:38" ht="12.75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</row>
    <row r="499" spans="1:38" ht="12.75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</row>
    <row r="500" spans="1:38" ht="12.75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</row>
    <row r="501" spans="1:38" ht="12.75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</row>
    <row r="502" spans="1:38" ht="12.75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</row>
    <row r="503" spans="1:38" ht="12.75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</row>
    <row r="504" spans="1:38" ht="12.75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</row>
    <row r="505" spans="1:38" ht="12.75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</row>
    <row r="506" spans="1:38" ht="12.75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</row>
    <row r="507" spans="1:38" ht="12.75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</row>
    <row r="508" spans="1:38" ht="12.75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</row>
    <row r="509" spans="1:38" ht="12.75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</row>
    <row r="510" spans="1:38" ht="12.75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</row>
    <row r="511" spans="1:38" ht="12.75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</row>
    <row r="512" spans="1:38" ht="12.75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</row>
    <row r="513" spans="1:38" ht="12.75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</row>
    <row r="514" spans="1:38" ht="12.75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</row>
    <row r="515" spans="1:38" ht="12.75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</row>
    <row r="516" spans="1:38" ht="12.75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</row>
    <row r="517" spans="1:38" ht="12.75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</row>
    <row r="518" spans="1:38" ht="12.75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</row>
    <row r="519" spans="1:38" ht="12.75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</row>
    <row r="520" spans="1:38" ht="12.75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</row>
    <row r="521" spans="1:38" ht="12.75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</row>
    <row r="522" spans="1:38" ht="12.75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</row>
    <row r="523" spans="1:38" ht="12.75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</row>
    <row r="524" spans="1:38" ht="12.75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</row>
    <row r="525" spans="1:38" ht="12.75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</row>
    <row r="526" spans="1:38" ht="12.75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</row>
    <row r="527" spans="1:38" ht="12.75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</row>
    <row r="528" spans="1:38" ht="12.75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</row>
    <row r="529" spans="1:38" ht="12.75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</row>
    <row r="530" spans="1:38" ht="12.75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</row>
    <row r="531" spans="1:38" ht="12.75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</row>
    <row r="532" spans="1:38" ht="12.75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</row>
    <row r="533" spans="1:38" ht="12.75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</row>
    <row r="534" spans="1:38" ht="12.75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</row>
    <row r="535" spans="1:38" ht="12.75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</row>
    <row r="536" spans="1:38" ht="12.75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</row>
    <row r="537" spans="1:38" ht="12.75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</row>
    <row r="538" spans="1:38" ht="12.75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</row>
    <row r="539" spans="1:38" ht="12.75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</row>
    <row r="540" spans="1:38" ht="12.75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</row>
    <row r="541" spans="1:38" ht="12.75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</row>
    <row r="542" spans="1:38" ht="12.75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</row>
    <row r="543" spans="1:38" ht="12.75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</row>
    <row r="544" spans="1:38" ht="12.75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</row>
    <row r="545" spans="1:38" ht="12.75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</row>
    <row r="546" spans="1:38" ht="12.75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</row>
    <row r="547" spans="1:38" ht="12.75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</row>
    <row r="548" spans="1:38" ht="12.75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</row>
    <row r="549" spans="1:38" ht="12.75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</row>
    <row r="550" spans="1:38" ht="12.75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</row>
    <row r="551" spans="1:38" ht="12.75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</row>
    <row r="552" spans="1:38" ht="12.75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</row>
    <row r="553" spans="1:38" ht="12.75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</row>
    <row r="554" spans="1:38" ht="12.75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</row>
    <row r="555" spans="1:38" ht="12.75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</row>
    <row r="556" spans="1:38" ht="12.75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</row>
    <row r="557" spans="1:38" ht="12.75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</row>
    <row r="558" spans="1:38" ht="12.75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</row>
    <row r="559" spans="1:38" ht="12.75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</row>
    <row r="560" spans="1:38" ht="12.75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</row>
    <row r="561" spans="1:38" ht="12.75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</row>
    <row r="562" spans="1:38" ht="12.75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</row>
    <row r="563" spans="1:38" ht="12.75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</row>
    <row r="564" spans="1:38" ht="12.75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</row>
    <row r="565" spans="1:38" ht="12.75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</row>
    <row r="566" spans="1:38" ht="12.75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</row>
    <row r="567" spans="1:38" ht="12.75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</row>
    <row r="568" spans="1:38" ht="12.75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</row>
    <row r="569" spans="1:38" ht="12.75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</row>
    <row r="570" spans="1:38" ht="12.75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</row>
    <row r="571" spans="1:38" ht="12.75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</row>
    <row r="572" spans="1:38" ht="12.75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</row>
    <row r="573" spans="1:38" ht="12.75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</row>
    <row r="574" spans="1:38" ht="12.75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</row>
    <row r="575" spans="1:38" ht="12.75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</row>
    <row r="576" spans="1:38" ht="12.75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</row>
    <row r="577" spans="1:38" ht="12.75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</row>
    <row r="578" spans="1:38" ht="12.75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</row>
    <row r="579" spans="1:38" ht="12.75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</row>
    <row r="580" spans="1:38" ht="12.75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</row>
    <row r="581" spans="1:38" ht="12.75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</row>
    <row r="582" spans="1:38" ht="12.75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</row>
    <row r="583" spans="1:38" ht="12.75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</row>
    <row r="584" spans="1:38" ht="12.75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</row>
    <row r="585" spans="1:38" ht="12.75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</row>
    <row r="586" spans="1:38" ht="12.75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</row>
    <row r="587" spans="1:38" ht="12.75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</row>
    <row r="588" spans="1:38" ht="12.75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</row>
    <row r="589" spans="1:38" ht="12.75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</row>
    <row r="590" spans="1:38" ht="12.75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</row>
    <row r="591" spans="1:38" ht="12.75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</row>
    <row r="592" spans="1:38" ht="12.75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</row>
    <row r="593" spans="1:38" ht="12.75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</row>
    <row r="594" spans="1:38" ht="12.75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</row>
    <row r="595" spans="1:38" ht="12.75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</row>
    <row r="596" spans="1:38" ht="12.75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</row>
    <row r="597" spans="1:38" ht="12.75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</row>
    <row r="598" spans="1:38" ht="12.75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</row>
    <row r="599" spans="1:38" ht="12.75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</row>
    <row r="600" spans="1:38" ht="12.75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</row>
    <row r="601" spans="1:38" ht="12.75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</row>
    <row r="602" spans="1:38" ht="12.75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</row>
    <row r="603" spans="1:38" ht="12.75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</row>
    <row r="604" spans="1:38" ht="12.75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</row>
    <row r="605" spans="1:38" ht="12.75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</row>
    <row r="606" spans="1:38" ht="12.75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</row>
    <row r="607" spans="1:38" ht="12.75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</row>
    <row r="608" spans="1:38" ht="12.75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</row>
    <row r="609" spans="1:38" ht="12.75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</row>
    <row r="610" spans="1:38" ht="12.75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</row>
    <row r="611" spans="1:38" ht="12.75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</row>
    <row r="612" spans="1:38" ht="12.75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</row>
    <row r="613" spans="1:38" ht="12.75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</row>
    <row r="614" spans="1:38" ht="12.75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</row>
    <row r="615" spans="1:38" ht="12.75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</row>
    <row r="616" spans="1:38" ht="12.75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</row>
    <row r="617" spans="1:38" ht="12.75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</row>
    <row r="618" spans="1:38" ht="12.75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</row>
    <row r="619" spans="1:38" ht="12.75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</row>
    <row r="620" spans="1:38" ht="12.75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</row>
    <row r="621" spans="1:38" ht="12.75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</row>
    <row r="622" spans="1:38" ht="12.75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</row>
    <row r="623" spans="1:38" ht="12.75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</row>
    <row r="624" spans="1:38" ht="12.75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</row>
    <row r="625" spans="1:38" ht="12.75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</row>
    <row r="626" spans="1:38" ht="12.75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</row>
    <row r="627" spans="1:38" ht="12.75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</row>
    <row r="628" spans="1:38" ht="12.75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</row>
    <row r="629" spans="1:38" ht="12.75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</row>
    <row r="630" spans="1:38" ht="12.75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</row>
    <row r="631" spans="1:38" ht="12.75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</row>
    <row r="632" spans="1:38" ht="12.75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</row>
    <row r="633" spans="1:38" ht="12.75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</row>
    <row r="634" spans="1:38" ht="12.75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</row>
    <row r="635" spans="1:38" ht="12.75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</row>
    <row r="636" spans="1:38" ht="12.75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</row>
    <row r="637" spans="1:38" ht="12.75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</row>
    <row r="638" spans="1:38" ht="12.75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</row>
    <row r="639" spans="1:38" ht="12.75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</row>
    <row r="640" spans="1:38" ht="12.75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</row>
    <row r="641" spans="1:38" ht="12.75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</row>
    <row r="642" spans="1:38" ht="12.75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</row>
    <row r="643" spans="1:38" ht="12.75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</row>
    <row r="644" spans="1:38" ht="12.75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</row>
    <row r="645" spans="1:38" ht="12.75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</row>
    <row r="646" spans="1:38" ht="12.75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</row>
    <row r="647" spans="1:38" ht="12.75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</row>
    <row r="648" spans="1:38" ht="12.75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</row>
    <row r="649" spans="1:38" ht="12.75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</row>
    <row r="650" spans="1:38" ht="12.75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</row>
    <row r="651" spans="1:38" ht="12.75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</row>
    <row r="652" spans="1:38" ht="12.75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</row>
    <row r="653" spans="1:38" ht="12.75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</row>
    <row r="654" spans="1:38" ht="12.75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</row>
    <row r="655" spans="1:38" ht="12.75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</row>
    <row r="656" spans="1:38" ht="12.75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</row>
    <row r="657" spans="1:38" ht="12.75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</row>
    <row r="658" spans="1:38" ht="12.75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</row>
    <row r="659" spans="1:38" ht="12.75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</row>
    <row r="660" spans="1:38" ht="12.75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</row>
    <row r="661" spans="1:38" ht="12.75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</row>
    <row r="662" spans="1:38" ht="12.75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</row>
    <row r="663" spans="1:38" ht="12.75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</row>
    <row r="664" spans="1:38" ht="12.75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</row>
    <row r="665" spans="1:38" ht="12.75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</row>
    <row r="666" spans="1:38" ht="12.75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</row>
    <row r="667" spans="1:38" ht="12.75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</row>
    <row r="668" spans="1:38" ht="12.75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</row>
    <row r="669" spans="1:38" ht="12.75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</row>
    <row r="670" spans="1:38" ht="12.75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</row>
    <row r="671" spans="1:38" ht="12.75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</row>
    <row r="672" spans="1:38" ht="12.75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</row>
    <row r="673" spans="1:38" ht="12.75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</row>
    <row r="674" spans="1:38" ht="12.75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</row>
    <row r="675" spans="1:38" ht="12.75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</row>
    <row r="676" spans="1:38" ht="12.75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</row>
    <row r="677" spans="1:38" ht="12.75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</row>
    <row r="678" spans="1:38" ht="12.75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</row>
    <row r="679" spans="1:38" ht="12.75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</row>
    <row r="680" spans="1:38" ht="12.75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</row>
    <row r="681" spans="1:38" ht="12.75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</row>
    <row r="682" spans="1:38" ht="12.75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</row>
    <row r="683" spans="1:38" ht="12.75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</row>
    <row r="684" spans="1:38" ht="12.75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</row>
    <row r="685" spans="1:38" ht="12.75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</row>
    <row r="686" spans="1:38" ht="12.75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</row>
    <row r="687" spans="1:38" ht="12.75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</row>
    <row r="688" spans="1:38" ht="12.75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</row>
    <row r="689" spans="1:38" ht="12.75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</row>
    <row r="690" spans="1:38" ht="12.75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</row>
    <row r="691" spans="1:38" ht="12.75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</row>
    <row r="692" spans="1:38" ht="12.75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</row>
    <row r="693" spans="1:38" ht="12.75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</row>
    <row r="694" spans="1:38" ht="12.75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</row>
    <row r="695" spans="1:38" ht="12.75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</row>
    <row r="696" spans="1:38" ht="12.75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</row>
    <row r="697" spans="1:38" ht="12.75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</row>
    <row r="698" spans="1:38" ht="12.75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</row>
    <row r="699" spans="1:38" ht="12.75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</row>
    <row r="700" spans="1:38" ht="12.75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</row>
    <row r="701" spans="1:38" ht="12.75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</row>
    <row r="702" spans="1:38" ht="12.75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</row>
    <row r="703" spans="1:38" ht="12.75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</row>
    <row r="704" spans="1:38" ht="12.75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</row>
    <row r="705" spans="1:38" ht="12.75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</row>
    <row r="706" spans="1:38" ht="12.75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</row>
    <row r="707" spans="1:38" ht="12.75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</row>
    <row r="708" spans="1:38" ht="12.75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</row>
    <row r="709" spans="1:38" ht="12.75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</row>
    <row r="710" spans="1:38" ht="12.75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</row>
    <row r="711" spans="1:38" ht="12.75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</row>
    <row r="712" spans="1:38" ht="12.75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</row>
    <row r="713" spans="1:38" ht="12.75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</row>
    <row r="714" spans="1:38" ht="12.75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</row>
    <row r="715" spans="1:38" ht="12.75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</row>
  </sheetData>
  <printOptions horizontalCentered="1" verticalCentered="1"/>
  <pageMargins left="0" right="0" top="0" bottom="0" header="0.5" footer="0.25"/>
  <pageSetup horizontalDpi="300" verticalDpi="300" orientation="portrait" paperSize="9" scale="90" r:id="rId3"/>
  <headerFooter alignWithMargins="0">
    <oddFooter>&amp;C4</oddFooter>
  </headerFooter>
  <legacyDrawing r:id="rId2"/>
  <oleObjects>
    <oleObject progId="MS_ClipArt_Gallery" shapeId="7210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75" workbookViewId="0" topLeftCell="A2">
      <selection activeCell="E15" sqref="E15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68" t="s">
        <v>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31.5" customHeight="1">
      <c r="A2" s="165" t="s">
        <v>177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33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6"/>
    </row>
    <row r="4" spans="1:11" s="48" customFormat="1" ht="18">
      <c r="A4" s="170" t="s">
        <v>130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8"/>
      <c r="B6" s="18"/>
      <c r="C6" s="18"/>
      <c r="D6" s="13"/>
      <c r="E6" s="13"/>
      <c r="F6" s="13"/>
      <c r="G6" s="13" t="s">
        <v>107</v>
      </c>
      <c r="H6" s="13"/>
      <c r="I6" s="13" t="s">
        <v>116</v>
      </c>
      <c r="J6" s="13"/>
      <c r="K6" s="18"/>
    </row>
    <row r="7" spans="1:11" ht="15">
      <c r="A7" s="18"/>
      <c r="B7" s="18"/>
      <c r="C7" s="18"/>
      <c r="D7" s="13" t="s">
        <v>108</v>
      </c>
      <c r="E7" s="13" t="s">
        <v>109</v>
      </c>
      <c r="F7" s="13" t="s">
        <v>110</v>
      </c>
      <c r="G7" s="13" t="s">
        <v>111</v>
      </c>
      <c r="H7" s="13" t="s">
        <v>112</v>
      </c>
      <c r="I7" s="13" t="s">
        <v>135</v>
      </c>
      <c r="J7" s="13" t="s">
        <v>113</v>
      </c>
      <c r="K7" s="13"/>
    </row>
    <row r="8" spans="1:11" ht="15">
      <c r="A8" s="18"/>
      <c r="B8" s="18"/>
      <c r="C8" s="18"/>
      <c r="D8" s="13" t="s">
        <v>114</v>
      </c>
      <c r="E8" s="13" t="s">
        <v>115</v>
      </c>
      <c r="F8" s="13" t="s">
        <v>116</v>
      </c>
      <c r="G8" s="13" t="s">
        <v>116</v>
      </c>
      <c r="H8" s="13" t="s">
        <v>116</v>
      </c>
      <c r="I8" s="13" t="s">
        <v>136</v>
      </c>
      <c r="J8" s="13" t="s">
        <v>117</v>
      </c>
      <c r="K8" s="13" t="s">
        <v>118</v>
      </c>
    </row>
    <row r="9" spans="1:11" ht="15">
      <c r="A9" s="18"/>
      <c r="B9" s="18"/>
      <c r="C9" s="18"/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/>
      <c r="J9" s="13" t="s">
        <v>4</v>
      </c>
      <c r="K9" s="13" t="s">
        <v>4</v>
      </c>
    </row>
    <row r="10" spans="1:11" ht="13.5" customHeight="1">
      <c r="A10" s="18"/>
      <c r="B10" s="18"/>
      <c r="C10" s="18"/>
      <c r="D10" s="21"/>
      <c r="E10" s="21"/>
      <c r="F10" s="21"/>
      <c r="G10" s="21"/>
      <c r="H10" s="21"/>
      <c r="I10" s="21"/>
      <c r="J10" s="21"/>
      <c r="K10" s="18"/>
    </row>
    <row r="11" spans="1:11" ht="14.25">
      <c r="A11" s="18" t="s">
        <v>143</v>
      </c>
      <c r="B11" s="18"/>
      <c r="C11" s="18"/>
      <c r="D11" s="94">
        <v>169815</v>
      </c>
      <c r="E11" s="94">
        <v>329798</v>
      </c>
      <c r="F11" s="94">
        <v>6249</v>
      </c>
      <c r="G11" s="94">
        <v>24299</v>
      </c>
      <c r="H11" s="94">
        <v>240</v>
      </c>
      <c r="I11" s="94">
        <v>14703</v>
      </c>
      <c r="J11" s="94">
        <v>-324277</v>
      </c>
      <c r="K11" s="94">
        <f>SUM(D11:J11)</f>
        <v>220827</v>
      </c>
    </row>
    <row r="12" spans="1:11" ht="13.5" customHeight="1">
      <c r="A12" s="18"/>
      <c r="B12" s="18"/>
      <c r="C12" s="18"/>
      <c r="D12" s="94"/>
      <c r="E12" s="94"/>
      <c r="F12" s="94"/>
      <c r="G12" s="94"/>
      <c r="H12" s="94"/>
      <c r="I12" s="94"/>
      <c r="J12" s="94"/>
      <c r="K12" s="94"/>
    </row>
    <row r="13" spans="1:11" ht="13.5" customHeight="1">
      <c r="A13" s="18" t="s">
        <v>150</v>
      </c>
      <c r="B13" s="18"/>
      <c r="C13" s="18"/>
      <c r="D13" s="94"/>
      <c r="E13" s="94"/>
      <c r="F13" s="94"/>
      <c r="G13" s="94">
        <v>1049</v>
      </c>
      <c r="H13" s="94"/>
      <c r="I13" s="94"/>
      <c r="J13" s="94"/>
      <c r="K13" s="94">
        <f>SUM(D13:J13)</f>
        <v>1049</v>
      </c>
    </row>
    <row r="14" spans="1:11" ht="13.5" customHeight="1">
      <c r="A14" s="18"/>
      <c r="B14" s="18"/>
      <c r="C14" s="18"/>
      <c r="D14" s="94"/>
      <c r="E14" s="94"/>
      <c r="F14" s="94"/>
      <c r="G14" s="94"/>
      <c r="H14" s="94"/>
      <c r="I14" s="94"/>
      <c r="J14" s="94"/>
      <c r="K14" s="94"/>
    </row>
    <row r="15" spans="1:11" ht="14.25">
      <c r="A15" s="18" t="s">
        <v>160</v>
      </c>
      <c r="B15" s="18"/>
      <c r="C15" s="18"/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-15821</v>
      </c>
      <c r="K15" s="95">
        <f>SUM(D15:J15)</f>
        <v>-15821</v>
      </c>
    </row>
    <row r="16" spans="1:11" ht="13.5" customHeight="1">
      <c r="A16" s="18"/>
      <c r="B16" s="18"/>
      <c r="C16" s="18"/>
      <c r="D16" s="94"/>
      <c r="E16" s="94"/>
      <c r="F16" s="94"/>
      <c r="G16" s="94"/>
      <c r="H16" s="94"/>
      <c r="I16" s="94"/>
      <c r="J16" s="94"/>
      <c r="K16" s="94"/>
    </row>
    <row r="17" spans="1:11" ht="15" thickBot="1">
      <c r="A17" s="18" t="s">
        <v>164</v>
      </c>
      <c r="B17" s="18"/>
      <c r="C17" s="18"/>
      <c r="D17" s="96">
        <f>SUM(D11:D16)</f>
        <v>169815</v>
      </c>
      <c r="E17" s="96">
        <f aca="true" t="shared" si="0" ref="E17:K17">SUM(E11:E16)</f>
        <v>329798</v>
      </c>
      <c r="F17" s="96">
        <f t="shared" si="0"/>
        <v>6249</v>
      </c>
      <c r="G17" s="96">
        <f t="shared" si="0"/>
        <v>25348</v>
      </c>
      <c r="H17" s="96">
        <f t="shared" si="0"/>
        <v>240</v>
      </c>
      <c r="I17" s="96">
        <f t="shared" si="0"/>
        <v>14703</v>
      </c>
      <c r="J17" s="96">
        <f t="shared" si="0"/>
        <v>-340098</v>
      </c>
      <c r="K17" s="96">
        <f t="shared" si="0"/>
        <v>206055</v>
      </c>
    </row>
    <row r="18" spans="1:11" ht="13.5" customHeight="1" thickTop="1">
      <c r="A18" s="18"/>
      <c r="B18" s="18"/>
      <c r="C18" s="18"/>
      <c r="D18" s="101"/>
      <c r="E18" s="101"/>
      <c r="F18" s="101"/>
      <c r="G18" s="101"/>
      <c r="H18" s="101"/>
      <c r="I18" s="101"/>
      <c r="J18" s="101"/>
      <c r="K18" s="101"/>
    </row>
    <row r="19" spans="1:11" ht="13.5" customHeight="1">
      <c r="A19" s="18"/>
      <c r="B19" s="18"/>
      <c r="C19" s="18"/>
      <c r="D19" s="101"/>
      <c r="E19" s="101"/>
      <c r="F19" s="101"/>
      <c r="G19" s="101"/>
      <c r="H19" s="101"/>
      <c r="I19" s="101"/>
      <c r="J19" s="101"/>
      <c r="K19" s="101"/>
    </row>
    <row r="20" spans="1:11" ht="14.25">
      <c r="A20" s="18" t="s">
        <v>151</v>
      </c>
      <c r="B20" s="18"/>
      <c r="C20" s="18"/>
      <c r="D20" s="94">
        <v>169815</v>
      </c>
      <c r="E20" s="94">
        <v>329798</v>
      </c>
      <c r="F20" s="94">
        <v>6249</v>
      </c>
      <c r="G20" s="94">
        <v>24990</v>
      </c>
      <c r="H20" s="94">
        <v>240</v>
      </c>
      <c r="I20" s="94">
        <v>14703</v>
      </c>
      <c r="J20" s="94">
        <v>-676263</v>
      </c>
      <c r="K20" s="94">
        <f>SUM(D20:J20)</f>
        <v>-130468</v>
      </c>
    </row>
    <row r="21" spans="1:11" ht="13.5" customHeight="1">
      <c r="A21" s="18"/>
      <c r="B21" s="18"/>
      <c r="C21" s="18"/>
      <c r="D21" s="94"/>
      <c r="E21" s="94"/>
      <c r="F21" s="94"/>
      <c r="G21" s="94"/>
      <c r="H21" s="94"/>
      <c r="I21" s="94"/>
      <c r="J21" s="94"/>
      <c r="K21" s="94"/>
    </row>
    <row r="22" spans="1:11" ht="13.5" customHeight="1">
      <c r="A22" s="18" t="s">
        <v>150</v>
      </c>
      <c r="B22" s="18"/>
      <c r="C22" s="18"/>
      <c r="D22" s="94">
        <v>0</v>
      </c>
      <c r="E22" s="94">
        <v>0</v>
      </c>
      <c r="F22" s="94">
        <v>0</v>
      </c>
      <c r="G22" s="94"/>
      <c r="H22" s="94">
        <v>0</v>
      </c>
      <c r="I22" s="94">
        <v>0</v>
      </c>
      <c r="J22" s="94">
        <v>0</v>
      </c>
      <c r="K22" s="94">
        <f>SUM(D22:J22)</f>
        <v>0</v>
      </c>
    </row>
    <row r="23" spans="1:11" ht="13.5" customHeight="1">
      <c r="A23" s="18"/>
      <c r="B23" s="18"/>
      <c r="C23" s="18"/>
      <c r="D23" s="94"/>
      <c r="E23" s="94"/>
      <c r="F23" s="94"/>
      <c r="G23" s="94"/>
      <c r="H23" s="94"/>
      <c r="I23" s="94"/>
      <c r="J23" s="94"/>
      <c r="K23" s="94"/>
    </row>
    <row r="24" spans="1:11" ht="13.5" customHeight="1">
      <c r="A24" s="18" t="s">
        <v>156</v>
      </c>
      <c r="B24" s="18"/>
      <c r="C24" s="18"/>
      <c r="D24" s="94"/>
      <c r="E24" s="94"/>
      <c r="F24" s="94">
        <v>-227</v>
      </c>
      <c r="G24" s="94"/>
      <c r="H24" s="94"/>
      <c r="I24" s="94"/>
      <c r="J24" s="94"/>
      <c r="K24" s="94">
        <f>SUM(D24:J24)</f>
        <v>-227</v>
      </c>
    </row>
    <row r="25" spans="1:11" ht="13.5" customHeight="1">
      <c r="A25" s="18"/>
      <c r="B25" s="18"/>
      <c r="C25" s="18"/>
      <c r="D25" s="94"/>
      <c r="E25" s="94"/>
      <c r="F25" s="94"/>
      <c r="G25" s="94"/>
      <c r="H25" s="94"/>
      <c r="I25" s="94"/>
      <c r="J25" s="94"/>
      <c r="K25" s="94"/>
    </row>
    <row r="26" spans="1:11" ht="14.25">
      <c r="A26" s="18" t="s">
        <v>119</v>
      </c>
      <c r="B26" s="18"/>
      <c r="C26" s="18"/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f>+'is'!K31</f>
        <v>-22129.054680672</v>
      </c>
      <c r="K26" s="95">
        <f>SUM(D26:J26)</f>
        <v>-22129.054680672</v>
      </c>
    </row>
    <row r="27" spans="1:11" ht="13.5" customHeight="1">
      <c r="A27" s="18"/>
      <c r="B27" s="18"/>
      <c r="C27" s="18"/>
      <c r="D27" s="94"/>
      <c r="E27" s="94"/>
      <c r="F27" s="94"/>
      <c r="G27" s="94"/>
      <c r="H27" s="94"/>
      <c r="I27" s="94"/>
      <c r="J27" s="94"/>
      <c r="K27" s="94"/>
    </row>
    <row r="28" spans="1:11" ht="15" thickBot="1">
      <c r="A28" s="18" t="s">
        <v>165</v>
      </c>
      <c r="B28" s="18"/>
      <c r="C28" s="18"/>
      <c r="D28" s="96">
        <f aca="true" t="shared" si="1" ref="D28:K28">SUM(D20:D27)</f>
        <v>169815</v>
      </c>
      <c r="E28" s="96">
        <f t="shared" si="1"/>
        <v>329798</v>
      </c>
      <c r="F28" s="96">
        <f t="shared" si="1"/>
        <v>6022</v>
      </c>
      <c r="G28" s="96">
        <f t="shared" si="1"/>
        <v>24990</v>
      </c>
      <c r="H28" s="96">
        <f t="shared" si="1"/>
        <v>240</v>
      </c>
      <c r="I28" s="96">
        <f t="shared" si="1"/>
        <v>14703</v>
      </c>
      <c r="J28" s="96">
        <f t="shared" si="1"/>
        <v>-698392.054680672</v>
      </c>
      <c r="K28" s="96">
        <f t="shared" si="1"/>
        <v>-152824.054680672</v>
      </c>
    </row>
    <row r="29" spans="1:11" ht="15" thickTop="1">
      <c r="A29" s="18"/>
      <c r="B29" s="18"/>
      <c r="C29" s="18"/>
      <c r="D29" s="101"/>
      <c r="E29" s="101"/>
      <c r="F29" s="101"/>
      <c r="G29" s="101"/>
      <c r="H29" s="101"/>
      <c r="I29" s="101"/>
      <c r="J29" s="101"/>
      <c r="K29" s="101"/>
    </row>
    <row r="30" spans="1:11" ht="14.25">
      <c r="A30" s="18"/>
      <c r="B30" s="18"/>
      <c r="C30" s="18"/>
      <c r="D30" s="101"/>
      <c r="E30" s="101"/>
      <c r="F30" s="101"/>
      <c r="G30" s="101"/>
      <c r="H30" s="101"/>
      <c r="I30" s="101"/>
      <c r="J30" s="101"/>
      <c r="K30" s="101"/>
    </row>
    <row r="31" spans="1:11" ht="14.25">
      <c r="A31" s="18"/>
      <c r="B31" s="18"/>
      <c r="C31" s="18"/>
      <c r="D31" s="101"/>
      <c r="E31" s="101"/>
      <c r="F31" s="101"/>
      <c r="G31" s="101"/>
      <c r="H31" s="101"/>
      <c r="I31" s="101"/>
      <c r="J31" s="101"/>
      <c r="K31" s="101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ht="14.25">
      <c r="A33" s="99" t="s">
        <v>157</v>
      </c>
    </row>
    <row r="38" spans="4:7" ht="20.25">
      <c r="D38" s="46" t="s">
        <v>148</v>
      </c>
      <c r="E38" s="46"/>
      <c r="F38" s="47" t="s">
        <v>149</v>
      </c>
      <c r="G38" s="47"/>
    </row>
  </sheetData>
  <mergeCells count="4">
    <mergeCell ref="A1:K1"/>
    <mergeCell ref="A4:K4"/>
    <mergeCell ref="A2:M2"/>
    <mergeCell ref="A3:M3"/>
  </mergeCells>
  <printOptions horizontalCentered="1"/>
  <pageMargins left="0" right="0" top="0.75" bottom="0" header="0.5" footer="0.25"/>
  <pageSetup horizontalDpi="300" verticalDpi="300" orientation="landscape" paperSize="9" scale="87" r:id="rId3"/>
  <headerFooter alignWithMargins="0">
    <oddFooter>&amp;C3</oddFooter>
  </headerFooter>
  <legacyDrawing r:id="rId2"/>
  <oleObjects>
    <oleObject progId="MS_ClipArt_Gallery" shapeId="735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2006-02-27T10:11:27Z</cp:lastPrinted>
  <dcterms:created xsi:type="dcterms:W3CDTF">2000-08-28T01:11:02Z</dcterms:created>
  <dcterms:modified xsi:type="dcterms:W3CDTF">2006-02-27T10:13:30Z</dcterms:modified>
  <cp:category/>
  <cp:version/>
  <cp:contentType/>
  <cp:contentStatus/>
</cp:coreProperties>
</file>