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476" windowWidth="6165" windowHeight="6675" activeTab="3"/>
  </bookViews>
  <sheets>
    <sheet name="balance sheets" sheetId="1" r:id="rId1"/>
    <sheet name="statements of income" sheetId="2" r:id="rId2"/>
    <sheet name="statement of changes" sheetId="3" r:id="rId3"/>
    <sheet name="cash flows" sheetId="4" r:id="rId4"/>
  </sheets>
  <definedNames/>
  <calcPr fullCalcOnLoad="1"/>
</workbook>
</file>

<file path=xl/sharedStrings.xml><?xml version="1.0" encoding="utf-8"?>
<sst xmlns="http://schemas.openxmlformats.org/spreadsheetml/2006/main" count="428" uniqueCount="282">
  <si>
    <t>BANK  OF  AYUDHYA  PUBLIC  COMPANY  LIMITED  AND  SUBSIDIARIES</t>
  </si>
  <si>
    <t>BALANCE  SHEETS</t>
  </si>
  <si>
    <t>CONSOLIDATED</t>
  </si>
  <si>
    <t xml:space="preserve">THE  BANK’S </t>
  </si>
  <si>
    <t>FINANCIAL   STATEMENTS</t>
  </si>
  <si>
    <t>ASSETS</t>
  </si>
  <si>
    <t>CASH</t>
  </si>
  <si>
    <t>INTERBANK  AND  MONEY  MARKET  ITEMS</t>
  </si>
  <si>
    <t>Domestic items</t>
  </si>
  <si>
    <t>Interest bearing</t>
  </si>
  <si>
    <t>Non-interest bearing</t>
  </si>
  <si>
    <t>Foreign items</t>
  </si>
  <si>
    <t>Total interbank and money</t>
  </si>
  <si>
    <t>market items</t>
  </si>
  <si>
    <t>Current investments, net</t>
  </si>
  <si>
    <t>Long-term investments, net</t>
  </si>
  <si>
    <t>Investments in subsidiaries</t>
  </si>
  <si>
    <t>and associated  companies, net</t>
  </si>
  <si>
    <t>Investments, net</t>
  </si>
  <si>
    <t>LOANS  AND ACCRUED  INTEREST</t>
  </si>
  <si>
    <t>Loans</t>
  </si>
  <si>
    <t>Accrued interest receivable</t>
  </si>
  <si>
    <t>PROPERTY,  PREMISES  AND</t>
  </si>
  <si>
    <t>OTHER  ASSETS</t>
  </si>
  <si>
    <t>TOTAL  ASSETS</t>
  </si>
  <si>
    <t>BAHT</t>
  </si>
  <si>
    <t>Notes to the consolidated and the Bank’s financial statements form an integral part of these statements</t>
  </si>
  <si>
    <t>FINANCIAL  STATEMENTS</t>
  </si>
  <si>
    <t>Deposits in Baht</t>
  </si>
  <si>
    <t>Deposits in foreign currencies</t>
  </si>
  <si>
    <t>Total deposits</t>
  </si>
  <si>
    <t>LIABILITIES  PAYABLE  ON  DEMAND</t>
  </si>
  <si>
    <t>Total borrowings</t>
  </si>
  <si>
    <t>TOTAL  LIABILITIES</t>
  </si>
  <si>
    <t xml:space="preserve"> BANK  OF  AYUDHYA  PUBLIC  COMPANY  LIMITED  AND  SUBSIDIARIES</t>
  </si>
  <si>
    <t>LIABILITIES  AND  SHAREHOLDERS’ EQUITY</t>
  </si>
  <si>
    <t xml:space="preserve"> (CONTINUED) </t>
  </si>
  <si>
    <t>SHAREHOLDERS’  EQUITY</t>
  </si>
  <si>
    <t>Baht  10 each</t>
  </si>
  <si>
    <t>Issued and paid-up share capital</t>
  </si>
  <si>
    <t>Baht 10 each, fully paid</t>
  </si>
  <si>
    <t>PREMIUM  ON  ORDINARY  SHARE  CAPITAL</t>
  </si>
  <si>
    <t>RETAINED  EARNINGS</t>
  </si>
  <si>
    <t>Appropriated</t>
  </si>
  <si>
    <t>Total</t>
  </si>
  <si>
    <t>TOTAL SHAREHOLDERS’  EQUITY</t>
  </si>
  <si>
    <t>TOTAL  LIABILITIES  AND</t>
  </si>
  <si>
    <t>SHAREHOLDERS’ EQUITY</t>
  </si>
  <si>
    <t>OFF -BALANCE  SHEET</t>
  </si>
  <si>
    <t>AVALS  TO  BILLS  AND  GUARANTEES</t>
  </si>
  <si>
    <t>OF  LOANS</t>
  </si>
  <si>
    <t>LIABILITY  UNDER  UNMATURED</t>
  </si>
  <si>
    <t>IMPORT  BILLS</t>
  </si>
  <si>
    <t>LETTERS  OF  CREDIT</t>
  </si>
  <si>
    <t>OTHER  CONTINGENCIES</t>
  </si>
  <si>
    <t xml:space="preserve">SECURITIES  PURCHASED  UNDER  </t>
  </si>
  <si>
    <t>STATEMENTS  OF  INCOME</t>
  </si>
  <si>
    <t>INTEREST  AND  DIVIDEND  INCOME</t>
  </si>
  <si>
    <t>Interest on loans</t>
  </si>
  <si>
    <t>Interest on interbank and money market items</t>
  </si>
  <si>
    <t>Investments</t>
  </si>
  <si>
    <t>Total Interest and Dividend Income</t>
  </si>
  <si>
    <t>INTEREST  EXPENSES</t>
  </si>
  <si>
    <t>Interest on deposits</t>
  </si>
  <si>
    <t>Total Interest Expenses</t>
  </si>
  <si>
    <t>Interest and Dividend Income, net</t>
  </si>
  <si>
    <t>BAD  DEBT  AND  DOUBTFUL  ACCOUNTS</t>
  </si>
  <si>
    <t xml:space="preserve">Interest and Dividend Income after </t>
  </si>
  <si>
    <t>Bad Debt and Doubtful Accounts and Loss on</t>
  </si>
  <si>
    <t>Debt Restructuring, net</t>
  </si>
  <si>
    <t>NON-INTEREST  INCOME</t>
  </si>
  <si>
    <t>Fees and service income</t>
  </si>
  <si>
    <t>Acceptances, aval and guarantees</t>
  </si>
  <si>
    <t>Others</t>
  </si>
  <si>
    <t>Other income</t>
  </si>
  <si>
    <t>Total Non-Interest Income</t>
  </si>
  <si>
    <t>NON-INTEREST  EXPENSES</t>
  </si>
  <si>
    <t>Premises and equipment expenses</t>
  </si>
  <si>
    <t>Taxes and duties</t>
  </si>
  <si>
    <t>Fees and service expenses</t>
  </si>
  <si>
    <t>Directors’ remuneration</t>
  </si>
  <si>
    <t>Contributions to the Financial Institution</t>
  </si>
  <si>
    <t>Development Fund</t>
  </si>
  <si>
    <t>Other expenses</t>
  </si>
  <si>
    <t>Total Non-Interest Expenses</t>
  </si>
  <si>
    <t>OF  SUBSIDIARIES</t>
  </si>
  <si>
    <t>STATEMENTS  OF  CHANGES  IN  SHAREHOLDERS’  EQUITY</t>
  </si>
  <si>
    <t>BANK  OF  AYUDHYA  PUBLIC  COMPANY  LIMITED AND SUBSIDIARIES</t>
  </si>
  <si>
    <t>STATEMENTS  OF  CASH  FLOWS</t>
  </si>
  <si>
    <t>THE BANK’S</t>
  </si>
  <si>
    <t>CASH  FLOWS  FROM  OPERATING  ACTIVITIES</t>
  </si>
  <si>
    <t>Depreciation and amortization</t>
  </si>
  <si>
    <t>premises and equipment</t>
  </si>
  <si>
    <t>operating assets and liabilities</t>
  </si>
  <si>
    <t>(Increase) decrease in operating assets</t>
  </si>
  <si>
    <t>Securities purchased under resale</t>
  </si>
  <si>
    <t>agreements</t>
  </si>
  <si>
    <t xml:space="preserve">Current investments - securities for trading </t>
  </si>
  <si>
    <t>Properties foreclosed</t>
  </si>
  <si>
    <t>Other assets</t>
  </si>
  <si>
    <t>Increase (decrease) in operating liabilities</t>
  </si>
  <si>
    <t>Liabilities payable on demand</t>
  </si>
  <si>
    <t>Other liabilities</t>
  </si>
  <si>
    <t xml:space="preserve"> BANK  OF  AYUDHYA  PUBLIC  COMPANY  LIMITED AND SUBSIDIARIES</t>
  </si>
  <si>
    <t>CASH  FLOWS  FROM  INVESTING  ACTIVITIES</t>
  </si>
  <si>
    <t xml:space="preserve">Proceeds from sales of investments - securities </t>
  </si>
  <si>
    <t>available for sales and other investments</t>
  </si>
  <si>
    <t xml:space="preserve">Cash paid for purchase of investments - </t>
  </si>
  <si>
    <t>securities available for sales and other</t>
  </si>
  <si>
    <t>investments</t>
  </si>
  <si>
    <t xml:space="preserve">Proceeds from sales of property, </t>
  </si>
  <si>
    <t>Cash paid for purchase of property,</t>
  </si>
  <si>
    <t>CASH  FLOWS  FROM  FINANCING  ACTIVITIES</t>
  </si>
  <si>
    <t>Effect of exchange rate change on cash</t>
  </si>
  <si>
    <t>Cash and cash equivalents as at January 1,</t>
  </si>
  <si>
    <t>Interbank and money market items</t>
  </si>
  <si>
    <t xml:space="preserve">Deposits  </t>
  </si>
  <si>
    <t>LAND REVALUATION   SURPLUS</t>
  </si>
  <si>
    <t>PREMISES  REVALUATION  SURPLUS</t>
  </si>
  <si>
    <r>
      <t>Less</t>
    </r>
    <r>
      <rPr>
        <sz val="13"/>
        <rFont val="Angsana New"/>
        <family val="1"/>
      </rPr>
      <t xml:space="preserve"> Allowance for doubtful accounts</t>
    </r>
  </si>
  <si>
    <r>
      <t>Less</t>
    </r>
    <r>
      <rPr>
        <sz val="13"/>
        <rFont val="Angsana New"/>
        <family val="1"/>
      </rPr>
      <t xml:space="preserve"> Revaluation allowance for debt </t>
    </r>
  </si>
  <si>
    <t>Total  loans and accrued interest receivable</t>
  </si>
  <si>
    <t>Net loans and accrued interest receivable</t>
  </si>
  <si>
    <r>
      <t xml:space="preserve">BALANCE  SHEETS  </t>
    </r>
    <r>
      <rPr>
        <sz val="13"/>
        <rFont val="Angsana New"/>
        <family val="1"/>
      </rPr>
      <t>(CONTINUED)</t>
    </r>
  </si>
  <si>
    <r>
      <t>BALANCE  SHEETS</t>
    </r>
    <r>
      <rPr>
        <sz val="13"/>
        <rFont val="Angsana New"/>
        <family val="1"/>
      </rPr>
      <t xml:space="preserve">   (CONTINUED)</t>
    </r>
  </si>
  <si>
    <t>Total interbank and money market items</t>
  </si>
  <si>
    <t>Interest on  long-term borrowings</t>
  </si>
  <si>
    <t>cash flows from operating activities:</t>
  </si>
  <si>
    <t>Personnel expenses</t>
  </si>
  <si>
    <t xml:space="preserve">foreign currencies </t>
  </si>
  <si>
    <r>
      <t xml:space="preserve">STATEMENTS  OF  CASH  FLOWS </t>
    </r>
    <r>
      <rPr>
        <sz val="11.7"/>
        <rFont val="Angsana New"/>
        <family val="1"/>
      </rPr>
      <t xml:space="preserve"> (CONTINUED)</t>
    </r>
  </si>
  <si>
    <t>Hire purchase and financial lease income</t>
  </si>
  <si>
    <t xml:space="preserve">PROPERTIES  FORECLOSED, NET  </t>
  </si>
  <si>
    <t>ACCEPTANCES</t>
  </si>
  <si>
    <t xml:space="preserve">CUSTOMERS’  LIABILITIES  UNDER  </t>
  </si>
  <si>
    <t xml:space="preserve">LOSS ON DEBT RESTRUCTURING </t>
  </si>
  <si>
    <t>MINORITY INTEREST</t>
  </si>
  <si>
    <t>LIABILITIES  AND   SHAREHOLDERS’  EQUITY</t>
  </si>
  <si>
    <t>Gain on exchange</t>
  </si>
  <si>
    <t xml:space="preserve">INTERBANK  AND  MONEY  MARKET  ITEMS  </t>
  </si>
  <si>
    <t>Income from operations before changes in</t>
  </si>
  <si>
    <t>Net cash provided by operating activities</t>
  </si>
  <si>
    <t>CONSOLIDATED  FINANCIAL STATEMENTS</t>
  </si>
  <si>
    <t>Ordinary Share</t>
  </si>
  <si>
    <t>Premium on</t>
  </si>
  <si>
    <t>Appraisal Surplus</t>
  </si>
  <si>
    <t>Revaluation Surplus</t>
  </si>
  <si>
    <t>Minority Interests</t>
  </si>
  <si>
    <t>Capital</t>
  </si>
  <si>
    <t>Share  Capital</t>
  </si>
  <si>
    <t>(Deficit ) on</t>
  </si>
  <si>
    <t>Appraisal surplus</t>
  </si>
  <si>
    <t>Revaluation deficit on investments</t>
  </si>
  <si>
    <t xml:space="preserve">     Net gain (loss) not recognised in the</t>
  </si>
  <si>
    <t xml:space="preserve">         statement of income</t>
  </si>
  <si>
    <t>Net income</t>
  </si>
  <si>
    <t>Issued and fully paid-up share capital</t>
  </si>
  <si>
    <t>Notes to the consolidated and the Bank's financial statements form and integral part of these statements</t>
  </si>
  <si>
    <t>THE  BANK'S  FINANCIAL STATEMENTS</t>
  </si>
  <si>
    <t>BASIC  EARNINGS  PER  SHARE</t>
  </si>
  <si>
    <t xml:space="preserve">Adjustments to reconcile net income to net </t>
  </si>
  <si>
    <t>NET  INCOME</t>
  </si>
  <si>
    <t>INCOME  BEFORE  INCOME  TAX</t>
  </si>
  <si>
    <t xml:space="preserve">INCOME  BEFORE  MINORITY  INTEREST </t>
  </si>
  <si>
    <t>7,089,392,755 ordinary shares of</t>
  </si>
  <si>
    <r>
      <t xml:space="preserve">STATEMENTS  OF  INCOME  </t>
    </r>
    <r>
      <rPr>
        <sz val="13"/>
        <rFont val="Angsana New"/>
        <family val="1"/>
      </rPr>
      <t>(CONTINUED)</t>
    </r>
  </si>
  <si>
    <t>Premium on share capital</t>
  </si>
  <si>
    <t>Loss on transfer of non-performing loans</t>
  </si>
  <si>
    <t>ON  INVESTMENTS</t>
  </si>
  <si>
    <t>Balance as of December 31, 2004</t>
  </si>
  <si>
    <t>Cash paid for purchase of other assets</t>
  </si>
  <si>
    <t>(Mr. Pongpinit  Tejagupta)</t>
  </si>
  <si>
    <t xml:space="preserve"> Long-term borrowings</t>
  </si>
  <si>
    <t>Authorized share capital</t>
  </si>
  <si>
    <t>Gain on sales of properties foreclosed</t>
  </si>
  <si>
    <t>EFFECT OF FOREIGN EXCHANGE RATES FROM</t>
  </si>
  <si>
    <t>UNDUE FORWARD EXCHANGE CONTRACTS</t>
  </si>
  <si>
    <t>BANK’S LIABILITIES  UNDER  ACCEPTANCES</t>
  </si>
  <si>
    <t xml:space="preserve">Unappropriated </t>
  </si>
  <si>
    <t>Minority interest</t>
  </si>
  <si>
    <t>2005</t>
  </si>
  <si>
    <t>Gain on investments</t>
  </si>
  <si>
    <t xml:space="preserve">DILUTED  EARNINGS  PER  SHARE   </t>
  </si>
  <si>
    <t xml:space="preserve">Bad debt and doubtful accounts </t>
  </si>
  <si>
    <t xml:space="preserve">Loss on debt restructuring </t>
  </si>
  <si>
    <t>Interest income from assets acquired</t>
  </si>
  <si>
    <t>from debt repayment</t>
  </si>
  <si>
    <t>in receivable to loans</t>
  </si>
  <si>
    <t>Proceeds from issuance of ordinary shares</t>
  </si>
  <si>
    <t>Cash and cash equivalents as at December 31,</t>
  </si>
  <si>
    <t>Interest on  short-term borrowings</t>
  </si>
  <si>
    <t>Gain on reclassification from investments</t>
  </si>
  <si>
    <t>Warrant converted to ordinary shares</t>
  </si>
  <si>
    <t>ACCRUED  INTEREST  PAYABLE</t>
  </si>
  <si>
    <t>Dividend payment</t>
  </si>
  <si>
    <t>FROM FORMER SHAREHOLDERS</t>
  </si>
  <si>
    <t xml:space="preserve">Gain (loss) on equity </t>
  </si>
  <si>
    <t>(Note 5.2)</t>
  </si>
  <si>
    <t>RESALE  AGREEMENTS  (Note 5.3)</t>
  </si>
  <si>
    <t>RECEIVABLE (Notes 3.3, 3.5 and 5.6)</t>
  </si>
  <si>
    <t>(Notes 3.4 and 5.7)</t>
  </si>
  <si>
    <t>restructuring  (Notes 3.5 and 5.8)</t>
  </si>
  <si>
    <t>(Notes 3.6 and 5.9)</t>
  </si>
  <si>
    <t>EQUIPMENT,  NET  (Notes 3.7 and 5.10)</t>
  </si>
  <si>
    <t>DEPOSITS  (Note 5.11)</t>
  </si>
  <si>
    <t>(Note 5.12)</t>
  </si>
  <si>
    <t>(Note 5.8)</t>
  </si>
  <si>
    <t>shareholders</t>
  </si>
  <si>
    <t>the additional shares</t>
  </si>
  <si>
    <t>Cash payment to minority interest on purchase of</t>
  </si>
  <si>
    <t xml:space="preserve">additional shares purchased from former </t>
  </si>
  <si>
    <t>Income from investments in receivables</t>
  </si>
  <si>
    <t>Increase in other accrued expenses</t>
  </si>
  <si>
    <t>Bad debt recovery</t>
  </si>
  <si>
    <t>Net increase (decrease) in cash and cash equivalents</t>
  </si>
  <si>
    <t xml:space="preserve">Discretion of discount on investments </t>
  </si>
  <si>
    <t xml:space="preserve">(Gain) loss on translation of balances in </t>
  </si>
  <si>
    <t>(Gain) loss on equity</t>
  </si>
  <si>
    <t>Cash paid for purchase of subsidiary company</t>
  </si>
  <si>
    <t xml:space="preserve">REVALUATION  DEFICIT  </t>
  </si>
  <si>
    <t>2006</t>
  </si>
  <si>
    <t>FOR  THE  YEARS  ENDED  DECEMBER  31,  2006  AND  DECEMBER  31, 2005</t>
  </si>
  <si>
    <t>Balance as of December 31, 2005</t>
  </si>
  <si>
    <t>FOR  THE  YEARS  ENDED  DECEMBER  31,  2006  AND  DECEMBER  31,  2005</t>
  </si>
  <si>
    <t>"As restated"</t>
  </si>
  <si>
    <t>AS  AT  DECEMBER  31, 2006  AND  2005</t>
  </si>
  <si>
    <t>AS  AT  DECEMBER  31, 2006  AND 2005</t>
  </si>
  <si>
    <t>FOR  THE  YEARS  ENDED  DECEMBER  31, 2006  AND  2005</t>
  </si>
  <si>
    <t>Retained Earnings (Deficit)</t>
  </si>
  <si>
    <t>Unappropriated</t>
  </si>
  <si>
    <t>Legel reserve</t>
  </si>
  <si>
    <t>Ending balance as of December  31, 2005</t>
  </si>
  <si>
    <t>Ending balance as of December 31, 2005</t>
  </si>
  <si>
    <t>Ending balance as of December  31, 2006</t>
  </si>
  <si>
    <t>FOR  THE  YEARS  ENDED  DECEMBER  31,  2006  AND  2005</t>
  </si>
  <si>
    <t>SHARE  SUBSCRIPTIONS  RECEIVED  IN  ADVANCE</t>
  </si>
  <si>
    <t>2,870,851,586 ordinary shares of</t>
  </si>
  <si>
    <t>Share subscriptons</t>
  </si>
  <si>
    <t>received in</t>
  </si>
  <si>
    <t>advance</t>
  </si>
  <si>
    <t>Statutory reserve</t>
  </si>
  <si>
    <t>Share subseriptions received in advance</t>
  </si>
  <si>
    <t>Share subseription</t>
  </si>
  <si>
    <t>Share subscription received in advance</t>
  </si>
  <si>
    <t>2,940,812,475 ordinary shares of</t>
  </si>
  <si>
    <t xml:space="preserve">Loss on impairment of properties foreclosed </t>
  </si>
  <si>
    <t>(Gain) loss on sales of property, premises and equipment</t>
  </si>
  <si>
    <t>Increase in accrued interest payable</t>
  </si>
  <si>
    <t>Other income from properties foreclosed</t>
  </si>
  <si>
    <t>BORROWINGS (Notes 5.13 and 5.14)</t>
  </si>
  <si>
    <t xml:space="preserve"> Short-term borrowings </t>
  </si>
  <si>
    <t>MINORITY  INTEREST  IN  NET  (INCOME) LOSS</t>
  </si>
  <si>
    <t xml:space="preserve">NET (INCOME) LOSS  OF A SUBSIDIARY </t>
  </si>
  <si>
    <t>SHARE  CAPITAL  (Note 5.16)</t>
  </si>
  <si>
    <t>Statutory reserve (Note 5.17)</t>
  </si>
  <si>
    <r>
      <t>ITEMS – CONTINGENCIES</t>
    </r>
    <r>
      <rPr>
        <sz val="13"/>
        <rFont val="Angsana New"/>
        <family val="1"/>
      </rPr>
      <t xml:space="preserve"> (Note 5.20)</t>
    </r>
  </si>
  <si>
    <t>INCOME  TAX EXPENSES  (Notes 3.12 and 5.19)</t>
  </si>
  <si>
    <t>(Notes 3.13 and 5.21)</t>
  </si>
  <si>
    <t>Net cash provied by (used in) financing activities</t>
  </si>
  <si>
    <t>Net cash used in investing activities</t>
  </si>
  <si>
    <t xml:space="preserve">COMPANY FROM ADDITIONAL SHARES PURCHASED </t>
  </si>
  <si>
    <t>Net income (loss) of a subsidiary company from</t>
  </si>
  <si>
    <t>Net (income) loss of a subsidiary before acquisition</t>
  </si>
  <si>
    <t>(Increase) decrease in accrued interest and dividend income</t>
  </si>
  <si>
    <t>(Note 5.16)</t>
  </si>
  <si>
    <t>Dividend payment (Note 5.18)</t>
  </si>
  <si>
    <t>Ending balance as of  December 31, 2006</t>
  </si>
  <si>
    <t>Loss on impairment of property and premises (reversal)</t>
  </si>
  <si>
    <t>Minority interest in net income (loss) of subsidiaries</t>
  </si>
  <si>
    <t>Share subscriptions received in advance</t>
  </si>
  <si>
    <t>(Note 5.7)</t>
  </si>
  <si>
    <t>OTHER  LIABILITIES (Note 5.15)</t>
  </si>
  <si>
    <t>INVESTMENTS (Notes 3.2, 5.4 and 5.5)</t>
  </si>
  <si>
    <t>Current portion of long-term borrowings</t>
  </si>
  <si>
    <t xml:space="preserve">    (Note 5.14)</t>
  </si>
  <si>
    <t>Proceeds from issuance of bills of exchange</t>
  </si>
  <si>
    <t>Proceeds from issuance of short-term borrowings</t>
  </si>
  <si>
    <t>Proceeds from issuance of senior securities notes</t>
  </si>
  <si>
    <t>Cash paid for redemption of subordinated notes</t>
  </si>
  <si>
    <t>(Mr. Ekasak Puripol)</t>
  </si>
  <si>
    <t>Chief Executive Officer</t>
  </si>
  <si>
    <t>President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</si>
</sst>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#,##0;\(#,##0\)"/>
    <numFmt numFmtId="183" formatCode="#,##0;\9\-#,##0"/>
    <numFmt numFmtId="184" formatCode="#,##0.00;\(#,##0.00\)"/>
    <numFmt numFmtId="185" formatCode="_-* #,##0.0_-;\-* #,##0.0_-;_-* &quot;-&quot;?_-;_-@_-"/>
    <numFmt numFmtId="186" formatCode="#,##0;[Red]\(#,##0\)"/>
    <numFmt numFmtId="187" formatCode="#,##0;[Red]\(\-#,##0\)"/>
    <numFmt numFmtId="188" formatCode="_-* #,##0_-;\-* \(#,##0\)_-;_-* &quot;-&quot;??_-;_-@_-"/>
    <numFmt numFmtId="189" formatCode="_-* #,##0_-;* \(#,##0\)_-;_-* &quot;-&quot;??_-;_-@_-"/>
    <numFmt numFmtId="190" formatCode="_-* #,##0_-;* \ \(#,##0\)_-;_-* &quot;-&quot;??_-;_-@_-"/>
    <numFmt numFmtId="191" formatCode="_-* \ #,##0_-;* \ \(#,##0\)_-;_-* &quot;-&quot;??_-;_-@_-"/>
    <numFmt numFmtId="192" formatCode="_-* \ #,##0_-;*(#,##0\)_-;_-* &quot;-&quot;??_-;_-@_-"/>
    <numFmt numFmtId="193" formatCode="_-* \ #,##0_-;* \(#,##0\)_-;_-* &quot;-&quot;??_-;_-@_-"/>
    <numFmt numFmtId="194" formatCode="#,##0;\(#,##0\7"/>
    <numFmt numFmtId="195" formatCode="_(* #,##0.00000_);_(* \(#,##0.00000\);_(* &quot;-&quot;?????_);_(@_)"/>
    <numFmt numFmtId="196" formatCode="_-* \ #,##0_);\(#,##0\)_-;_-* &quot;-&quot;??_-;_-@_-"/>
    <numFmt numFmtId="197" formatCode="_-* \ #,##0_);\ \(#,##0\)_-;_-* &quot;-&quot;??_-;_-@_-"/>
    <numFmt numFmtId="198" formatCode="_-* \ #,##0_);\ \(#,##0\);_-* &quot;-&quot;??_-;_-@_-"/>
    <numFmt numFmtId="199" formatCode="_-* \ #,##0_);\(#,##0\);_-* &quot;-&quot;??_-;_-@_-"/>
    <numFmt numFmtId="200" formatCode="_(* #,##0.0000_);_(* \(#,##0.0000\);_(* &quot;-&quot;????_);_(@_)"/>
    <numFmt numFmtId="201" formatCode="_(* #,##0.000000_);_(* \(#,##0.000000\);_(* &quot;-&quot;??????_);_(@_)"/>
    <numFmt numFmtId="202" formatCode="_-* \ #,##0_);\(#,##0.00\);_-* &quot;-&quot;??_-;_-@_-"/>
    <numFmt numFmtId="203" formatCode="_(* #,##0.00000_);_(* \(#,##0.00000\);_(* &quot;-&quot;??????_);_(@_)"/>
    <numFmt numFmtId="204" formatCode="_(* #,##0.0000_);_(* \(#,##0.0000\);_(* &quot;-&quot;??????_);_(@_)"/>
    <numFmt numFmtId="205" formatCode="_(* #,##0.000_);_(* \(#,##0.000\);_(* &quot;-&quot;??????_);_(@_)"/>
    <numFmt numFmtId="206" formatCode="_(* #,##0.00_);_(* \(#,##0.00\);_(* &quot;-&quot;??????_);_(@_)"/>
    <numFmt numFmtId="207" formatCode="_(* #,##0.0_);_(* \(#,##0.0\);_(* &quot;-&quot;??????_);_(@_)"/>
    <numFmt numFmtId="208" formatCode="_(* #,##0_);_(* \(#,##0\);_(* &quot;-&quot;??????_);_(@_)"/>
    <numFmt numFmtId="209" formatCode="_-* #,##0.000000_-;\-* #,##0.000000_-;_-* &quot;-&quot;??????_-;_-@_-"/>
    <numFmt numFmtId="210" formatCode="_(* #,##0_);_(* \(#,##0\);_(* &quot;-&quot;?????_);_(@_)"/>
    <numFmt numFmtId="211" formatCode="_(* #,##0.0000_);_(* \(#,##0.0000\);_(* &quot;-&quot;?????_);_(@_)"/>
    <numFmt numFmtId="212" formatCode="_(* #,##0.000_);_(* \(#,##0.000\);_(* &quot;-&quot;?????_);_(@_)"/>
    <numFmt numFmtId="213" formatCode="_(* #,##0.00_);_(* \(#,##0.00\);_(* &quot;-&quot;?????_);_(@_)"/>
    <numFmt numFmtId="214" formatCode="_(* #,##0.0_);_(* \(#,##0.0\);_(* &quot;-&quot;?????_);_(@_)"/>
  </numFmts>
  <fonts count="9">
    <font>
      <sz val="14"/>
      <name val="Cordia New"/>
      <family val="0"/>
    </font>
    <font>
      <sz val="13"/>
      <name val="AngsanaUPC"/>
      <family val="1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1.7"/>
      <name val="Angsana New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99" fontId="3" fillId="0" borderId="0" xfId="0" applyNumberFormat="1" applyFont="1" applyFill="1" applyBorder="1" applyAlignment="1">
      <alignment vertical="center"/>
    </xf>
    <xf numFmtId="199" fontId="3" fillId="0" borderId="0" xfId="15" applyNumberFormat="1" applyFont="1" applyFill="1" applyBorder="1" applyAlignment="1">
      <alignment vertical="center"/>
    </xf>
    <xf numFmtId="199" fontId="3" fillId="0" borderId="0" xfId="15" applyNumberFormat="1" applyFont="1" applyFill="1" applyAlignment="1">
      <alignment vertical="center"/>
    </xf>
    <xf numFmtId="199" fontId="3" fillId="0" borderId="1" xfId="0" applyNumberFormat="1" applyFont="1" applyFill="1" applyBorder="1" applyAlignment="1">
      <alignment vertical="center"/>
    </xf>
    <xf numFmtId="199" fontId="3" fillId="0" borderId="2" xfId="0" applyNumberFormat="1" applyFont="1" applyFill="1" applyBorder="1" applyAlignment="1">
      <alignment vertical="center"/>
    </xf>
    <xf numFmtId="199" fontId="3" fillId="0" borderId="0" xfId="0" applyNumberFormat="1" applyFont="1" applyFill="1" applyAlignment="1">
      <alignment vertical="center"/>
    </xf>
    <xf numFmtId="201" fontId="3" fillId="0" borderId="0" xfId="15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198" fontId="3" fillId="0" borderId="0" xfId="0" applyNumberFormat="1" applyFont="1" applyFill="1" applyAlignment="1">
      <alignment vertical="center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2"/>
    </xf>
    <xf numFmtId="0" fontId="3" fillId="0" borderId="0" xfId="0" applyFont="1" applyFill="1" applyAlignment="1">
      <alignment horizontal="left" vertical="center" indent="4"/>
    </xf>
    <xf numFmtId="198" fontId="3" fillId="0" borderId="2" xfId="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5"/>
    </xf>
    <xf numFmtId="198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 quotePrefix="1">
      <alignment horizontal="left" vertical="center" indent="1"/>
    </xf>
    <xf numFmtId="0" fontId="3" fillId="0" borderId="0" xfId="0" applyFont="1" applyFill="1" applyAlignment="1">
      <alignment horizontal="left" vertical="center" indent="3"/>
    </xf>
    <xf numFmtId="0" fontId="4" fillId="0" borderId="0" xfId="0" applyFont="1" applyFill="1" applyAlignment="1" quotePrefix="1">
      <alignment horizontal="left" vertical="center" indent="2"/>
    </xf>
    <xf numFmtId="0" fontId="3" fillId="0" borderId="0" xfId="0" applyFont="1" applyFill="1" applyAlignment="1" quotePrefix="1">
      <alignment horizontal="left" vertical="center" indent="3"/>
    </xf>
    <xf numFmtId="0" fontId="2" fillId="0" borderId="0" xfId="0" applyFont="1" applyFill="1" applyAlignment="1">
      <alignment vertical="center"/>
    </xf>
    <xf numFmtId="199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 quotePrefix="1">
      <alignment horizontal="left" vertical="center" indent="4"/>
    </xf>
    <xf numFmtId="0" fontId="3" fillId="0" borderId="0" xfId="0" applyFont="1" applyFill="1" applyAlignment="1" quotePrefix="1">
      <alignment horizontal="left" vertical="center" indent="2"/>
    </xf>
    <xf numFmtId="0" fontId="3" fillId="0" borderId="0" xfId="0" applyFont="1" applyFill="1" applyAlignment="1">
      <alignment vertical="center"/>
    </xf>
    <xf numFmtId="201" fontId="3" fillId="0" borderId="1" xfId="15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 quotePrefix="1">
      <alignment horizontal="left" vertical="center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2"/>
    </xf>
    <xf numFmtId="0" fontId="3" fillId="0" borderId="0" xfId="0" applyFont="1" applyFill="1" applyAlignment="1" quotePrefix="1">
      <alignment horizontal="center" vertical="center"/>
    </xf>
    <xf numFmtId="0" fontId="3" fillId="0" borderId="0" xfId="0" applyFont="1" applyFill="1" applyAlignment="1" quotePrefix="1">
      <alignment horizontal="left" vertical="center" indent="2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4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Alignment="1" quotePrefix="1">
      <alignment horizontal="left" vertical="center" indent="1"/>
    </xf>
    <xf numFmtId="199" fontId="3" fillId="0" borderId="2" xfId="15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199" fontId="3" fillId="0" borderId="1" xfId="15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3"/>
    </xf>
    <xf numFmtId="0" fontId="3" fillId="0" borderId="0" xfId="0" applyFont="1" applyFill="1" applyAlignment="1" quotePrefix="1">
      <alignment horizontal="left" vertical="center"/>
    </xf>
    <xf numFmtId="181" fontId="3" fillId="0" borderId="0" xfId="15" applyNumberFormat="1" applyFont="1" applyFill="1" applyAlignment="1">
      <alignment vertical="center"/>
    </xf>
    <xf numFmtId="201" fontId="3" fillId="0" borderId="0" xfId="15" applyNumberFormat="1" applyFont="1" applyFill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171" fontId="3" fillId="0" borderId="0" xfId="15" applyFont="1" applyFill="1" applyAlignment="1">
      <alignment vertical="center"/>
    </xf>
    <xf numFmtId="0" fontId="2" fillId="0" borderId="0" xfId="0" applyFont="1" applyFill="1" applyAlignment="1">
      <alignment vertical="center"/>
    </xf>
    <xf numFmtId="199" fontId="3" fillId="0" borderId="0" xfId="0" applyNumberFormat="1" applyFont="1" applyFill="1" applyAlignment="1">
      <alignment vertical="center"/>
    </xf>
    <xf numFmtId="208" fontId="3" fillId="0" borderId="0" xfId="15" applyNumberFormat="1" applyFont="1" applyFill="1" applyAlignment="1">
      <alignment vertical="center"/>
    </xf>
    <xf numFmtId="0" fontId="3" fillId="0" borderId="0" xfId="0" applyFont="1" applyFill="1" applyAlignment="1" quotePrefix="1">
      <alignment horizontal="left" vertical="center" indent="3"/>
    </xf>
    <xf numFmtId="181" fontId="3" fillId="0" borderId="0" xfId="15" applyNumberFormat="1" applyFont="1" applyFill="1" applyAlignment="1">
      <alignment horizontal="center" vertical="center"/>
    </xf>
    <xf numFmtId="181" fontId="3" fillId="0" borderId="0" xfId="15" applyNumberFormat="1" applyFont="1" applyFill="1" applyAlignment="1" quotePrefix="1">
      <alignment horizontal="center" vertical="center"/>
    </xf>
    <xf numFmtId="0" fontId="3" fillId="0" borderId="0" xfId="0" applyFont="1" applyFill="1" applyAlignment="1" quotePrefix="1">
      <alignment horizontal="left" vertical="center" indent="4"/>
    </xf>
    <xf numFmtId="199" fontId="2" fillId="0" borderId="0" xfId="15" applyNumberFormat="1" applyFont="1" applyFill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201" fontId="3" fillId="0" borderId="0" xfId="15" applyNumberFormat="1" applyFont="1" applyFill="1" applyAlignment="1" quotePrefix="1">
      <alignment horizontal="center" vertical="center"/>
    </xf>
    <xf numFmtId="210" fontId="3" fillId="0" borderId="0" xfId="15" applyNumberFormat="1" applyFont="1" applyFill="1" applyAlignment="1">
      <alignment vertical="center"/>
    </xf>
    <xf numFmtId="201" fontId="3" fillId="0" borderId="0" xfId="15" applyNumberFormat="1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199" fontId="3" fillId="0" borderId="0" xfId="15" applyNumberFormat="1" applyFont="1" applyFill="1" applyBorder="1" applyAlignment="1">
      <alignment horizontal="center" vertical="center"/>
    </xf>
    <xf numFmtId="210" fontId="3" fillId="0" borderId="0" xfId="0" applyNumberFormat="1" applyFont="1" applyFill="1" applyAlignment="1">
      <alignment vertical="center"/>
    </xf>
    <xf numFmtId="198" fontId="3" fillId="0" borderId="4" xfId="0" applyNumberFormat="1" applyFont="1" applyFill="1" applyBorder="1" applyAlignment="1">
      <alignment vertical="center"/>
    </xf>
    <xf numFmtId="198" fontId="1" fillId="0" borderId="5" xfId="0" applyNumberFormat="1" applyFont="1" applyFill="1" applyBorder="1" applyAlignment="1">
      <alignment vertical="center"/>
    </xf>
    <xf numFmtId="198" fontId="1" fillId="0" borderId="0" xfId="0" applyNumberFormat="1" applyFont="1" applyFill="1" applyBorder="1" applyAlignment="1">
      <alignment vertical="center"/>
    </xf>
    <xf numFmtId="199" fontId="3" fillId="0" borderId="4" xfId="0" applyNumberFormat="1" applyFont="1" applyFill="1" applyBorder="1" applyAlignment="1">
      <alignment vertical="center"/>
    </xf>
    <xf numFmtId="199" fontId="3" fillId="0" borderId="4" xfId="15" applyNumberFormat="1" applyFont="1" applyFill="1" applyBorder="1" applyAlignment="1">
      <alignment vertical="center"/>
    </xf>
    <xf numFmtId="199" fontId="3" fillId="0" borderId="5" xfId="15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99" fontId="3" fillId="2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6" fillId="0" borderId="0" xfId="0" applyFont="1" applyFill="1" applyAlignment="1" quotePrefix="1">
      <alignment horizontal="left" vertical="center"/>
    </xf>
    <xf numFmtId="208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208" fontId="6" fillId="0" borderId="0" xfId="15" applyNumberFormat="1" applyFont="1" applyFill="1" applyAlignment="1">
      <alignment/>
    </xf>
    <xf numFmtId="208" fontId="6" fillId="0" borderId="0" xfId="0" applyNumberFormat="1" applyFont="1" applyFill="1" applyBorder="1" applyAlignment="1">
      <alignment/>
    </xf>
    <xf numFmtId="208" fontId="6" fillId="0" borderId="1" xfId="0" applyNumberFormat="1" applyFont="1" applyFill="1" applyBorder="1" applyAlignment="1">
      <alignment/>
    </xf>
    <xf numFmtId="208" fontId="6" fillId="0" borderId="5" xfId="0" applyNumberFormat="1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 quotePrefix="1">
      <alignment horizontal="left" vertical="center"/>
    </xf>
    <xf numFmtId="0" fontId="8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zoomScale="70" zoomScaleNormal="70" workbookViewId="0" topLeftCell="A73">
      <selection activeCell="F95" sqref="F95"/>
    </sheetView>
  </sheetViews>
  <sheetFormatPr defaultColWidth="9.140625" defaultRowHeight="18" customHeight="1"/>
  <cols>
    <col min="1" max="1" width="40.57421875" style="8" customWidth="1"/>
    <col min="2" max="2" width="16.8515625" style="8" customWidth="1"/>
    <col min="3" max="3" width="2.8515625" style="8" customWidth="1"/>
    <col min="4" max="4" width="16.28125" style="8" customWidth="1"/>
    <col min="5" max="5" width="0.85546875" style="8" customWidth="1"/>
    <col min="6" max="6" width="16.57421875" style="8" customWidth="1"/>
    <col min="7" max="7" width="1.8515625" style="8" customWidth="1"/>
    <col min="8" max="8" width="16.57421875" style="8" customWidth="1"/>
    <col min="9" max="9" width="14.28125" style="8" bestFit="1" customWidth="1"/>
    <col min="10" max="16384" width="9.140625" style="8" customWidth="1"/>
  </cols>
  <sheetData>
    <row r="1" spans="1:8" ht="18" customHeight="1">
      <c r="A1" s="76" t="s">
        <v>0</v>
      </c>
      <c r="B1" s="76"/>
      <c r="C1" s="76"/>
      <c r="D1" s="76"/>
      <c r="E1" s="76"/>
      <c r="F1" s="76"/>
      <c r="G1" s="76"/>
      <c r="H1" s="76"/>
    </row>
    <row r="2" spans="1:8" ht="18" customHeight="1">
      <c r="A2" s="76" t="s">
        <v>1</v>
      </c>
      <c r="B2" s="76"/>
      <c r="C2" s="76"/>
      <c r="D2" s="76"/>
      <c r="E2" s="76"/>
      <c r="F2" s="76"/>
      <c r="G2" s="76"/>
      <c r="H2" s="76"/>
    </row>
    <row r="3" spans="1:8" ht="18" customHeight="1">
      <c r="A3" s="80" t="s">
        <v>225</v>
      </c>
      <c r="B3" s="76"/>
      <c r="C3" s="76"/>
      <c r="D3" s="76"/>
      <c r="E3" s="76"/>
      <c r="F3" s="76"/>
      <c r="G3" s="76"/>
      <c r="H3" s="76"/>
    </row>
    <row r="4" spans="1:8" ht="18" customHeight="1">
      <c r="A4" s="9"/>
      <c r="B4" s="10"/>
      <c r="C4" s="9"/>
      <c r="D4" s="10"/>
      <c r="E4" s="9"/>
      <c r="F4" s="10"/>
      <c r="G4" s="9"/>
      <c r="H4" s="10" t="s">
        <v>25</v>
      </c>
    </row>
    <row r="5" spans="2:8" s="11" customFormat="1" ht="13.5" customHeight="1">
      <c r="B5" s="78" t="s">
        <v>2</v>
      </c>
      <c r="C5" s="78"/>
      <c r="D5" s="78"/>
      <c r="E5" s="12"/>
      <c r="F5" s="78" t="s">
        <v>3</v>
      </c>
      <c r="G5" s="78"/>
      <c r="H5" s="78"/>
    </row>
    <row r="6" spans="2:8" s="11" customFormat="1" ht="13.5" customHeight="1">
      <c r="B6" s="79" t="s">
        <v>4</v>
      </c>
      <c r="C6" s="79"/>
      <c r="D6" s="79"/>
      <c r="E6" s="12"/>
      <c r="F6" s="79" t="s">
        <v>4</v>
      </c>
      <c r="G6" s="79"/>
      <c r="H6" s="79"/>
    </row>
    <row r="7" spans="2:8" s="11" customFormat="1" ht="13.5" customHeight="1">
      <c r="B7" s="13" t="s">
        <v>220</v>
      </c>
      <c r="C7" s="14"/>
      <c r="D7" s="13" t="s">
        <v>180</v>
      </c>
      <c r="E7" s="14"/>
      <c r="F7" s="13" t="s">
        <v>220</v>
      </c>
      <c r="G7" s="14"/>
      <c r="H7" s="13" t="s">
        <v>180</v>
      </c>
    </row>
    <row r="8" spans="2:8" s="11" customFormat="1" ht="13.5" customHeight="1">
      <c r="B8" s="13"/>
      <c r="C8" s="14"/>
      <c r="D8" s="67" t="s">
        <v>224</v>
      </c>
      <c r="E8" s="14"/>
      <c r="F8" s="13"/>
      <c r="G8" s="14"/>
      <c r="H8" s="13"/>
    </row>
    <row r="9" s="11" customFormat="1" ht="13.5" customHeight="1">
      <c r="A9" s="14" t="s">
        <v>5</v>
      </c>
    </row>
    <row r="10" spans="1:8" s="11" customFormat="1" ht="13.5" customHeight="1">
      <c r="A10" s="11" t="s">
        <v>6</v>
      </c>
      <c r="B10" s="15">
        <v>19557998947</v>
      </c>
      <c r="C10" s="15"/>
      <c r="D10" s="15">
        <v>17582256885</v>
      </c>
      <c r="E10" s="15"/>
      <c r="F10" s="15">
        <v>19548139602</v>
      </c>
      <c r="G10" s="15"/>
      <c r="H10" s="15">
        <v>17566731295</v>
      </c>
    </row>
    <row r="11" spans="1:8" s="11" customFormat="1" ht="13.5" customHeight="1">
      <c r="A11" s="16" t="s">
        <v>139</v>
      </c>
      <c r="B11" s="15"/>
      <c r="C11" s="15"/>
      <c r="D11" s="15"/>
      <c r="E11" s="15"/>
      <c r="F11" s="15"/>
      <c r="G11" s="15"/>
      <c r="H11" s="15"/>
    </row>
    <row r="12" spans="1:8" s="11" customFormat="1" ht="13.5" customHeight="1">
      <c r="A12" s="24" t="s">
        <v>197</v>
      </c>
      <c r="B12" s="15"/>
      <c r="C12" s="15"/>
      <c r="D12" s="15"/>
      <c r="E12" s="15"/>
      <c r="F12" s="15"/>
      <c r="G12" s="15"/>
      <c r="H12" s="15"/>
    </row>
    <row r="13" spans="1:8" s="11" customFormat="1" ht="13.5" customHeight="1">
      <c r="A13" s="18" t="s">
        <v>8</v>
      </c>
      <c r="B13" s="15"/>
      <c r="C13" s="15"/>
      <c r="D13" s="15"/>
      <c r="E13" s="15"/>
      <c r="F13" s="15"/>
      <c r="G13" s="15"/>
      <c r="H13" s="15"/>
    </row>
    <row r="14" spans="1:8" s="11" customFormat="1" ht="13.5" customHeight="1">
      <c r="A14" s="19" t="s">
        <v>9</v>
      </c>
      <c r="B14" s="15">
        <v>3215972749</v>
      </c>
      <c r="C14" s="15"/>
      <c r="D14" s="15">
        <v>3568969006</v>
      </c>
      <c r="E14" s="15"/>
      <c r="F14" s="15">
        <v>3211769710</v>
      </c>
      <c r="G14" s="15"/>
      <c r="H14" s="15">
        <v>6315868714</v>
      </c>
    </row>
    <row r="15" spans="1:8" s="11" customFormat="1" ht="13.5" customHeight="1">
      <c r="A15" s="19" t="s">
        <v>10</v>
      </c>
      <c r="B15" s="15">
        <v>5437132595</v>
      </c>
      <c r="C15" s="15"/>
      <c r="D15" s="15">
        <v>5571183453</v>
      </c>
      <c r="E15" s="15"/>
      <c r="F15" s="15">
        <v>5291269822</v>
      </c>
      <c r="G15" s="15"/>
      <c r="H15" s="15">
        <v>5348967530</v>
      </c>
    </row>
    <row r="16" spans="1:8" s="11" customFormat="1" ht="13.5" customHeight="1">
      <c r="A16" s="18" t="s">
        <v>11</v>
      </c>
      <c r="B16" s="15"/>
      <c r="C16" s="15"/>
      <c r="D16" s="15"/>
      <c r="E16" s="15"/>
      <c r="F16" s="15"/>
      <c r="G16" s="15"/>
      <c r="H16" s="15"/>
    </row>
    <row r="17" spans="1:8" s="11" customFormat="1" ht="13.5" customHeight="1">
      <c r="A17" s="19" t="s">
        <v>9</v>
      </c>
      <c r="B17" s="15">
        <v>68330278968</v>
      </c>
      <c r="C17" s="15"/>
      <c r="D17" s="15">
        <v>41383849441</v>
      </c>
      <c r="E17" s="15"/>
      <c r="F17" s="15">
        <v>68330278968</v>
      </c>
      <c r="G17" s="15"/>
      <c r="H17" s="15">
        <v>41383849441</v>
      </c>
    </row>
    <row r="18" spans="1:8" s="11" customFormat="1" ht="13.5" customHeight="1">
      <c r="A18" s="19" t="s">
        <v>10</v>
      </c>
      <c r="B18" s="15">
        <v>4236596686</v>
      </c>
      <c r="C18" s="15"/>
      <c r="D18" s="15">
        <v>3512297334</v>
      </c>
      <c r="E18" s="15"/>
      <c r="F18" s="15">
        <v>4236596686</v>
      </c>
      <c r="G18" s="15"/>
      <c r="H18" s="15">
        <v>3512297334</v>
      </c>
    </row>
    <row r="19" spans="1:8" s="11" customFormat="1" ht="13.5" customHeight="1">
      <c r="A19" s="19" t="s">
        <v>12</v>
      </c>
      <c r="B19" s="20"/>
      <c r="C19" s="21"/>
      <c r="D19" s="20"/>
      <c r="E19" s="21"/>
      <c r="F19" s="20"/>
      <c r="G19" s="21"/>
      <c r="H19" s="20"/>
    </row>
    <row r="20" spans="1:8" s="11" customFormat="1" ht="13.5" customHeight="1">
      <c r="A20" s="22" t="s">
        <v>13</v>
      </c>
      <c r="B20" s="23">
        <f>SUM(B14:B18)</f>
        <v>81219980998</v>
      </c>
      <c r="C20" s="21"/>
      <c r="D20" s="23">
        <f>SUM(D14:D18)</f>
        <v>54036299234</v>
      </c>
      <c r="E20" s="21"/>
      <c r="F20" s="23">
        <f>SUM(F14:F18)</f>
        <v>81069915186</v>
      </c>
      <c r="G20" s="21"/>
      <c r="H20" s="23">
        <f>SUM(H14:H18)</f>
        <v>56560983019</v>
      </c>
    </row>
    <row r="21" spans="2:8" s="11" customFormat="1" ht="9" customHeight="1">
      <c r="B21" s="15"/>
      <c r="C21" s="15"/>
      <c r="D21" s="15"/>
      <c r="E21" s="15"/>
      <c r="F21" s="15"/>
      <c r="G21" s="21"/>
      <c r="H21" s="15"/>
    </row>
    <row r="22" spans="1:8" s="11" customFormat="1" ht="13.5" customHeight="1">
      <c r="A22" s="11" t="s">
        <v>55</v>
      </c>
      <c r="B22" s="15"/>
      <c r="C22" s="15"/>
      <c r="D22" s="15"/>
      <c r="E22" s="15"/>
      <c r="F22" s="15"/>
      <c r="G22" s="15"/>
      <c r="H22" s="15"/>
    </row>
    <row r="23" spans="1:8" s="11" customFormat="1" ht="13.5" customHeight="1">
      <c r="A23" s="24" t="s">
        <v>198</v>
      </c>
      <c r="B23" s="15">
        <v>13000000000</v>
      </c>
      <c r="C23" s="15"/>
      <c r="D23" s="15">
        <v>33125000000</v>
      </c>
      <c r="E23" s="15"/>
      <c r="F23" s="15">
        <v>13000000000</v>
      </c>
      <c r="G23" s="15"/>
      <c r="H23" s="15">
        <v>32800000000</v>
      </c>
    </row>
    <row r="24" spans="1:8" s="11" customFormat="1" ht="13.5" customHeight="1">
      <c r="A24" s="16" t="s">
        <v>272</v>
      </c>
      <c r="B24" s="15"/>
      <c r="C24" s="15"/>
      <c r="D24" s="15"/>
      <c r="E24" s="15"/>
      <c r="F24" s="15"/>
      <c r="G24" s="15"/>
      <c r="H24" s="15"/>
    </row>
    <row r="25" spans="1:8" s="11" customFormat="1" ht="13.5" customHeight="1">
      <c r="A25" s="18" t="s">
        <v>14</v>
      </c>
      <c r="B25" s="15">
        <v>28237316468</v>
      </c>
      <c r="C25" s="15"/>
      <c r="D25" s="15">
        <v>22377098709</v>
      </c>
      <c r="E25" s="15"/>
      <c r="F25" s="15">
        <v>26948604545</v>
      </c>
      <c r="G25" s="15"/>
      <c r="H25" s="15">
        <v>21518572097</v>
      </c>
    </row>
    <row r="26" spans="1:8" s="11" customFormat="1" ht="13.5" customHeight="1">
      <c r="A26" s="18" t="s">
        <v>15</v>
      </c>
      <c r="B26" s="15">
        <v>39362254543</v>
      </c>
      <c r="C26" s="15"/>
      <c r="D26" s="15">
        <v>37907690249</v>
      </c>
      <c r="E26" s="15"/>
      <c r="F26" s="15">
        <v>39115151627</v>
      </c>
      <c r="G26" s="15"/>
      <c r="H26" s="15">
        <v>37614031126</v>
      </c>
    </row>
    <row r="27" spans="1:8" s="11" customFormat="1" ht="13.5" customHeight="1">
      <c r="A27" s="18" t="s">
        <v>16</v>
      </c>
      <c r="B27" s="15"/>
      <c r="C27" s="15"/>
      <c r="D27" s="15"/>
      <c r="E27" s="15"/>
      <c r="F27" s="15"/>
      <c r="G27" s="15"/>
      <c r="H27" s="15"/>
    </row>
    <row r="28" spans="1:8" s="11" customFormat="1" ht="13.5" customHeight="1">
      <c r="A28" s="25" t="s">
        <v>17</v>
      </c>
      <c r="B28" s="15">
        <v>785250429</v>
      </c>
      <c r="C28" s="21"/>
      <c r="D28" s="15">
        <v>760782545</v>
      </c>
      <c r="E28" s="15"/>
      <c r="F28" s="15">
        <v>6566232856</v>
      </c>
      <c r="G28" s="15"/>
      <c r="H28" s="15">
        <v>5479443028</v>
      </c>
    </row>
    <row r="29" spans="1:8" s="11" customFormat="1" ht="13.5" customHeight="1">
      <c r="A29" s="18" t="s">
        <v>18</v>
      </c>
      <c r="B29" s="70">
        <f>SUM(B25:B28)</f>
        <v>68384821440</v>
      </c>
      <c r="C29" s="21"/>
      <c r="D29" s="70">
        <f>SUM(D25:D28)</f>
        <v>61045571503</v>
      </c>
      <c r="E29" s="21"/>
      <c r="F29" s="70">
        <f>SUM(F25:F28)</f>
        <v>72629989028</v>
      </c>
      <c r="G29" s="21"/>
      <c r="H29" s="70">
        <f>SUM(H25:H28)</f>
        <v>64612046251</v>
      </c>
    </row>
    <row r="30" spans="2:8" s="11" customFormat="1" ht="9" customHeight="1">
      <c r="B30" s="15"/>
      <c r="C30" s="15"/>
      <c r="D30" s="15"/>
      <c r="E30" s="15"/>
      <c r="F30" s="15"/>
      <c r="G30" s="15"/>
      <c r="H30" s="15"/>
    </row>
    <row r="31" spans="1:8" s="11" customFormat="1" ht="13.5" customHeight="1">
      <c r="A31" s="11" t="s">
        <v>19</v>
      </c>
      <c r="B31" s="15"/>
      <c r="C31" s="15"/>
      <c r="D31" s="15"/>
      <c r="E31" s="15"/>
      <c r="F31" s="15"/>
      <c r="G31" s="15"/>
      <c r="H31" s="15"/>
    </row>
    <row r="32" spans="1:8" s="11" customFormat="1" ht="13.5" customHeight="1">
      <c r="A32" s="24" t="s">
        <v>199</v>
      </c>
      <c r="B32" s="15"/>
      <c r="C32" s="15"/>
      <c r="D32" s="15"/>
      <c r="E32" s="15"/>
      <c r="F32" s="15"/>
      <c r="G32" s="15"/>
      <c r="H32" s="15"/>
    </row>
    <row r="33" spans="1:8" s="11" customFormat="1" ht="13.5" customHeight="1">
      <c r="A33" s="18" t="s">
        <v>20</v>
      </c>
      <c r="B33" s="15">
        <v>461334165127</v>
      </c>
      <c r="C33" s="15"/>
      <c r="D33" s="15">
        <v>453774193259</v>
      </c>
      <c r="E33" s="15"/>
      <c r="F33" s="15">
        <v>457798814879</v>
      </c>
      <c r="G33" s="15"/>
      <c r="H33" s="15">
        <v>443551219055</v>
      </c>
    </row>
    <row r="34" spans="1:8" s="11" customFormat="1" ht="13.5" customHeight="1">
      <c r="A34" s="18" t="s">
        <v>21</v>
      </c>
      <c r="B34" s="23">
        <v>2404187093</v>
      </c>
      <c r="C34" s="21"/>
      <c r="D34" s="23">
        <v>2434310602</v>
      </c>
      <c r="E34" s="21"/>
      <c r="F34" s="23">
        <v>2178816411</v>
      </c>
      <c r="G34" s="21"/>
      <c r="H34" s="23">
        <v>2098306876</v>
      </c>
    </row>
    <row r="35" spans="1:8" s="11" customFormat="1" ht="13.5" customHeight="1">
      <c r="A35" s="18" t="s">
        <v>121</v>
      </c>
      <c r="B35" s="15">
        <f>SUM(B33:B34)</f>
        <v>463738352220</v>
      </c>
      <c r="C35" s="15"/>
      <c r="D35" s="15">
        <f>SUM(D33:D34)</f>
        <v>456208503861</v>
      </c>
      <c r="E35" s="15"/>
      <c r="F35" s="15">
        <f>SUM(F33:F34)</f>
        <v>459977631290</v>
      </c>
      <c r="G35" s="15"/>
      <c r="H35" s="15">
        <f>SUM(H33:H34)</f>
        <v>445649525931</v>
      </c>
    </row>
    <row r="36" spans="1:8" s="11" customFormat="1" ht="13.5" customHeight="1">
      <c r="A36" s="26" t="s">
        <v>119</v>
      </c>
      <c r="B36" s="15"/>
      <c r="C36" s="15"/>
      <c r="D36" s="15"/>
      <c r="E36" s="15"/>
      <c r="F36" s="15"/>
      <c r="G36" s="15"/>
      <c r="H36" s="15"/>
    </row>
    <row r="37" spans="1:8" s="11" customFormat="1" ht="13.5" customHeight="1">
      <c r="A37" s="27" t="s">
        <v>200</v>
      </c>
      <c r="B37" s="21">
        <v>-28436158104</v>
      </c>
      <c r="C37" s="21"/>
      <c r="D37" s="21">
        <v>-20445140492</v>
      </c>
      <c r="E37" s="21"/>
      <c r="F37" s="21">
        <v>-22446571711</v>
      </c>
      <c r="G37" s="21"/>
      <c r="H37" s="21">
        <v>-17819795151</v>
      </c>
    </row>
    <row r="38" spans="1:8" s="11" customFormat="1" ht="13.5" customHeight="1">
      <c r="A38" s="26" t="s">
        <v>120</v>
      </c>
      <c r="B38" s="15"/>
      <c r="C38" s="15"/>
      <c r="D38" s="15"/>
      <c r="E38" s="15"/>
      <c r="F38" s="15"/>
      <c r="G38" s="15"/>
      <c r="H38" s="15"/>
    </row>
    <row r="39" spans="1:8" s="11" customFormat="1" ht="13.5" customHeight="1">
      <c r="A39" s="27" t="s">
        <v>201</v>
      </c>
      <c r="B39" s="23">
        <v>-489640390</v>
      </c>
      <c r="C39" s="15"/>
      <c r="D39" s="23">
        <v>-520121747</v>
      </c>
      <c r="E39" s="15"/>
      <c r="F39" s="23">
        <v>-488259353</v>
      </c>
      <c r="G39" s="15"/>
      <c r="H39" s="23">
        <v>-445934430</v>
      </c>
    </row>
    <row r="40" spans="1:8" s="11" customFormat="1" ht="13.5" customHeight="1">
      <c r="A40" s="19" t="s">
        <v>122</v>
      </c>
      <c r="B40" s="23">
        <f>SUM(B35:B39)</f>
        <v>434812553726</v>
      </c>
      <c r="C40" s="21"/>
      <c r="D40" s="23">
        <f>SUM(D35:D39)</f>
        <v>435243241622</v>
      </c>
      <c r="E40" s="21"/>
      <c r="F40" s="23">
        <f>SUM(F35:F39)</f>
        <v>437042800226</v>
      </c>
      <c r="G40" s="21"/>
      <c r="H40" s="23">
        <f>SUM(H35:H39)</f>
        <v>427383796350</v>
      </c>
    </row>
    <row r="41" spans="2:8" s="11" customFormat="1" ht="9" customHeight="1">
      <c r="B41" s="15"/>
      <c r="C41" s="15"/>
      <c r="D41" s="15"/>
      <c r="E41" s="15"/>
      <c r="F41" s="15"/>
      <c r="G41" s="21"/>
      <c r="H41" s="15"/>
    </row>
    <row r="42" spans="1:8" s="11" customFormat="1" ht="13.5" customHeight="1">
      <c r="A42" s="16" t="s">
        <v>132</v>
      </c>
      <c r="B42" s="15">
        <v>23830514890</v>
      </c>
      <c r="C42" s="15"/>
      <c r="D42" s="15">
        <v>24631103702</v>
      </c>
      <c r="E42" s="15"/>
      <c r="F42" s="15">
        <v>15620775379</v>
      </c>
      <c r="G42" s="15"/>
      <c r="H42" s="15">
        <v>16901479818</v>
      </c>
    </row>
    <row r="43" spans="1:8" s="11" customFormat="1" ht="13.5" customHeight="1">
      <c r="A43" s="24" t="s">
        <v>202</v>
      </c>
      <c r="B43" s="15"/>
      <c r="C43" s="15"/>
      <c r="D43" s="15"/>
      <c r="E43" s="15"/>
      <c r="F43" s="15"/>
      <c r="G43" s="15"/>
      <c r="H43" s="15"/>
    </row>
    <row r="44" spans="1:8" s="11" customFormat="1" ht="13.5" customHeight="1">
      <c r="A44" s="11" t="s">
        <v>134</v>
      </c>
      <c r="B44" s="15">
        <v>1967248098</v>
      </c>
      <c r="C44" s="15"/>
      <c r="D44" s="15">
        <v>1607796246</v>
      </c>
      <c r="E44" s="15"/>
      <c r="F44" s="15">
        <v>1967248098</v>
      </c>
      <c r="G44" s="15"/>
      <c r="H44" s="15">
        <v>1607796246</v>
      </c>
    </row>
    <row r="45" spans="1:8" s="11" customFormat="1" ht="13.5" customHeight="1">
      <c r="A45" s="17" t="s">
        <v>133</v>
      </c>
      <c r="B45" s="15"/>
      <c r="C45" s="15"/>
      <c r="D45" s="15"/>
      <c r="E45" s="15"/>
      <c r="F45" s="15"/>
      <c r="G45" s="15"/>
      <c r="H45" s="15"/>
    </row>
    <row r="46" spans="1:8" s="11" customFormat="1" ht="13.5" customHeight="1">
      <c r="A46" s="11" t="s">
        <v>22</v>
      </c>
      <c r="B46" s="15"/>
      <c r="C46" s="15"/>
      <c r="D46" s="15"/>
      <c r="E46" s="15"/>
      <c r="F46" s="15"/>
      <c r="G46" s="15"/>
      <c r="H46" s="15"/>
    </row>
    <row r="47" spans="1:8" s="11" customFormat="1" ht="13.5" customHeight="1">
      <c r="A47" s="24" t="s">
        <v>203</v>
      </c>
      <c r="B47" s="15">
        <v>16362366653</v>
      </c>
      <c r="C47" s="15"/>
      <c r="D47" s="15">
        <v>16046047748</v>
      </c>
      <c r="E47" s="15"/>
      <c r="F47" s="15">
        <v>15424352982</v>
      </c>
      <c r="G47" s="15"/>
      <c r="H47" s="15">
        <v>15208615658</v>
      </c>
    </row>
    <row r="48" spans="1:8" s="11" customFormat="1" ht="13.5" customHeight="1">
      <c r="A48" s="16" t="s">
        <v>175</v>
      </c>
      <c r="B48" s="15"/>
      <c r="C48" s="15"/>
      <c r="D48" s="15"/>
      <c r="E48" s="15"/>
      <c r="F48" s="15"/>
      <c r="G48" s="15"/>
      <c r="H48" s="15"/>
    </row>
    <row r="49" spans="1:8" s="11" customFormat="1" ht="13.5" customHeight="1">
      <c r="A49" s="24" t="s">
        <v>176</v>
      </c>
      <c r="B49" s="15">
        <v>2002650186</v>
      </c>
      <c r="C49" s="15"/>
      <c r="D49" s="15">
        <v>1000009350</v>
      </c>
      <c r="E49" s="15"/>
      <c r="F49" s="15">
        <v>2002650186</v>
      </c>
      <c r="G49" s="15"/>
      <c r="H49" s="15">
        <v>1000009350</v>
      </c>
    </row>
    <row r="50" spans="1:8" s="11" customFormat="1" ht="13.5" customHeight="1">
      <c r="A50" s="11" t="s">
        <v>23</v>
      </c>
      <c r="B50" s="15">
        <v>5089798091</v>
      </c>
      <c r="C50" s="15"/>
      <c r="D50" s="15">
        <v>3499576508</v>
      </c>
      <c r="E50" s="15"/>
      <c r="F50" s="15">
        <v>4575262424</v>
      </c>
      <c r="G50" s="15"/>
      <c r="H50" s="15">
        <v>3294484983</v>
      </c>
    </row>
    <row r="51" spans="1:8" s="11" customFormat="1" ht="13.5" customHeight="1" thickBot="1">
      <c r="A51" s="28" t="s">
        <v>24</v>
      </c>
      <c r="B51" s="71">
        <f>SUM(B42:B50)+B10+B20+B23+B29+B35+B37+B39</f>
        <v>666227933029</v>
      </c>
      <c r="C51" s="72"/>
      <c r="D51" s="71">
        <f>SUM(D42:D50)+D10+D20+D23+D29+D35+D37+D39</f>
        <v>647816902798</v>
      </c>
      <c r="E51" s="72"/>
      <c r="F51" s="71">
        <f>SUM(F42:F50)+F10+F20+F23+F29+F35+F37+F39</f>
        <v>662881133111</v>
      </c>
      <c r="G51" s="72"/>
      <c r="H51" s="71">
        <f>SUM(H42:H50)+H10+H20+H23+H29+H35+H37+H39</f>
        <v>636935942970</v>
      </c>
    </row>
    <row r="52" spans="2:8" s="11" customFormat="1" ht="9.75" customHeight="1" thickTop="1">
      <c r="B52" s="15"/>
      <c r="C52" s="15"/>
      <c r="D52" s="15"/>
      <c r="E52" s="15"/>
      <c r="F52" s="15"/>
      <c r="G52" s="15"/>
      <c r="H52" s="15"/>
    </row>
    <row r="53" spans="2:8" s="11" customFormat="1" ht="9.75" customHeight="1">
      <c r="B53" s="15"/>
      <c r="C53" s="15"/>
      <c r="D53" s="15"/>
      <c r="E53" s="15"/>
      <c r="F53" s="15"/>
      <c r="G53" s="15"/>
      <c r="H53" s="15"/>
    </row>
    <row r="54" spans="2:8" s="11" customFormat="1" ht="13.5" customHeight="1">
      <c r="B54" s="15"/>
      <c r="C54" s="15"/>
      <c r="D54" s="15"/>
      <c r="E54" s="15"/>
      <c r="F54" s="15"/>
      <c r="G54" s="15"/>
      <c r="H54" s="15"/>
    </row>
    <row r="55" s="11" customFormat="1" ht="13.5" customHeight="1">
      <c r="A55" s="11" t="s">
        <v>26</v>
      </c>
    </row>
    <row r="56" s="11" customFormat="1" ht="13.5" customHeight="1"/>
    <row r="57" s="11" customFormat="1" ht="13.5" customHeight="1"/>
    <row r="58" s="11" customFormat="1" ht="13.5" customHeight="1"/>
    <row r="59" spans="1:8" ht="18" customHeight="1">
      <c r="A59" s="77" t="s">
        <v>0</v>
      </c>
      <c r="B59" s="77"/>
      <c r="C59" s="77"/>
      <c r="D59" s="77"/>
      <c r="E59" s="77"/>
      <c r="F59" s="77"/>
      <c r="G59" s="77"/>
      <c r="H59" s="77"/>
    </row>
    <row r="60" spans="1:8" ht="18" customHeight="1">
      <c r="A60" s="77" t="s">
        <v>124</v>
      </c>
      <c r="B60" s="77"/>
      <c r="C60" s="77"/>
      <c r="D60" s="77"/>
      <c r="E60" s="77"/>
      <c r="F60" s="77"/>
      <c r="G60" s="77"/>
      <c r="H60" s="77"/>
    </row>
    <row r="61" spans="1:8" ht="18" customHeight="1">
      <c r="A61" s="80" t="s">
        <v>226</v>
      </c>
      <c r="B61" s="76"/>
      <c r="C61" s="76"/>
      <c r="D61" s="76"/>
      <c r="E61" s="76"/>
      <c r="F61" s="76"/>
      <c r="G61" s="76"/>
      <c r="H61" s="76"/>
    </row>
    <row r="62" spans="1:8" ht="18" customHeight="1">
      <c r="A62" s="9"/>
      <c r="B62" s="10"/>
      <c r="C62" s="9"/>
      <c r="D62" s="10"/>
      <c r="E62" s="9"/>
      <c r="F62" s="10"/>
      <c r="G62" s="9"/>
      <c r="H62" s="10" t="s">
        <v>25</v>
      </c>
    </row>
    <row r="63" spans="2:8" s="11" customFormat="1" ht="13.5" customHeight="1">
      <c r="B63" s="78" t="s">
        <v>2</v>
      </c>
      <c r="C63" s="78"/>
      <c r="D63" s="78"/>
      <c r="E63" s="12"/>
      <c r="F63" s="78" t="s">
        <v>3</v>
      </c>
      <c r="G63" s="78"/>
      <c r="H63" s="78"/>
    </row>
    <row r="64" spans="2:8" s="11" customFormat="1" ht="13.5" customHeight="1">
      <c r="B64" s="79" t="s">
        <v>4</v>
      </c>
      <c r="C64" s="79"/>
      <c r="D64" s="79"/>
      <c r="E64" s="12"/>
      <c r="F64" s="79" t="s">
        <v>4</v>
      </c>
      <c r="G64" s="79"/>
      <c r="H64" s="79"/>
    </row>
    <row r="65" spans="2:8" s="11" customFormat="1" ht="13.5" customHeight="1">
      <c r="B65" s="13" t="s">
        <v>220</v>
      </c>
      <c r="C65" s="14"/>
      <c r="D65" s="13" t="s">
        <v>180</v>
      </c>
      <c r="E65" s="14"/>
      <c r="F65" s="13" t="s">
        <v>220</v>
      </c>
      <c r="G65" s="14"/>
      <c r="H65" s="13" t="s">
        <v>180</v>
      </c>
    </row>
    <row r="66" spans="2:8" s="11" customFormat="1" ht="13.5" customHeight="1">
      <c r="B66" s="13"/>
      <c r="C66" s="14"/>
      <c r="D66" s="67" t="s">
        <v>224</v>
      </c>
      <c r="E66" s="14"/>
      <c r="F66" s="13"/>
      <c r="G66" s="14"/>
      <c r="H66" s="13"/>
    </row>
    <row r="67" s="11" customFormat="1" ht="13.5" customHeight="1">
      <c r="A67" s="12" t="s">
        <v>137</v>
      </c>
    </row>
    <row r="68" s="11" customFormat="1" ht="13.5" customHeight="1">
      <c r="A68" s="16" t="s">
        <v>204</v>
      </c>
    </row>
    <row r="69" spans="1:8" s="11" customFormat="1" ht="13.5" customHeight="1">
      <c r="A69" s="18" t="s">
        <v>28</v>
      </c>
      <c r="B69" s="6">
        <v>559922227385</v>
      </c>
      <c r="C69" s="6"/>
      <c r="D69" s="6">
        <v>556706393193</v>
      </c>
      <c r="E69" s="6"/>
      <c r="F69" s="6">
        <v>560099390093</v>
      </c>
      <c r="G69" s="6"/>
      <c r="H69" s="6">
        <v>550348623459</v>
      </c>
    </row>
    <row r="70" spans="1:8" s="11" customFormat="1" ht="13.5" customHeight="1">
      <c r="A70" s="18" t="s">
        <v>29</v>
      </c>
      <c r="B70" s="6">
        <v>2143053387</v>
      </c>
      <c r="C70" s="6"/>
      <c r="D70" s="6">
        <v>3183743156</v>
      </c>
      <c r="E70" s="6"/>
      <c r="F70" s="6">
        <v>2143053387</v>
      </c>
      <c r="G70" s="6"/>
      <c r="H70" s="6">
        <v>3183743156</v>
      </c>
    </row>
    <row r="71" spans="1:8" s="11" customFormat="1" ht="13.5" customHeight="1">
      <c r="A71" s="19" t="s">
        <v>30</v>
      </c>
      <c r="B71" s="73">
        <f>SUM(B69:B70)</f>
        <v>562065280772</v>
      </c>
      <c r="C71" s="1"/>
      <c r="D71" s="73">
        <f>SUM(D69:D70)</f>
        <v>559890136349</v>
      </c>
      <c r="E71" s="1"/>
      <c r="F71" s="73">
        <f>SUM(F69:F70)</f>
        <v>562242443480</v>
      </c>
      <c r="G71" s="1"/>
      <c r="H71" s="73">
        <f>SUM(H69:H70)</f>
        <v>553532366615</v>
      </c>
    </row>
    <row r="72" spans="2:8" s="11" customFormat="1" ht="13.5" customHeight="1">
      <c r="B72" s="6"/>
      <c r="C72" s="6"/>
      <c r="D72" s="6"/>
      <c r="E72" s="6"/>
      <c r="F72" s="6"/>
      <c r="G72" s="6"/>
      <c r="H72" s="6"/>
    </row>
    <row r="73" spans="1:8" s="11" customFormat="1" ht="13.5" customHeight="1">
      <c r="A73" s="11" t="s">
        <v>7</v>
      </c>
      <c r="B73" s="6"/>
      <c r="C73" s="6"/>
      <c r="D73" s="6"/>
      <c r="E73" s="6"/>
      <c r="F73" s="6"/>
      <c r="G73" s="6"/>
      <c r="H73" s="6"/>
    </row>
    <row r="74" spans="1:8" s="11" customFormat="1" ht="13.5" customHeight="1">
      <c r="A74" s="24" t="s">
        <v>205</v>
      </c>
      <c r="B74" s="6"/>
      <c r="C74" s="6"/>
      <c r="D74" s="6"/>
      <c r="E74" s="6"/>
      <c r="F74" s="6"/>
      <c r="G74" s="6"/>
      <c r="H74" s="6"/>
    </row>
    <row r="75" spans="1:8" s="11" customFormat="1" ht="13.5" customHeight="1">
      <c r="A75" s="18" t="s">
        <v>8</v>
      </c>
      <c r="B75" s="6"/>
      <c r="C75" s="6"/>
      <c r="D75" s="6"/>
      <c r="E75" s="6"/>
      <c r="F75" s="6"/>
      <c r="G75" s="6"/>
      <c r="H75" s="6"/>
    </row>
    <row r="76" spans="1:8" s="11" customFormat="1" ht="13.5" customHeight="1">
      <c r="A76" s="19" t="s">
        <v>9</v>
      </c>
      <c r="B76" s="6">
        <v>19919686139</v>
      </c>
      <c r="C76" s="6"/>
      <c r="D76" s="6">
        <v>16921219649</v>
      </c>
      <c r="E76" s="6"/>
      <c r="F76" s="6">
        <v>16551809542</v>
      </c>
      <c r="G76" s="6"/>
      <c r="H76" s="6">
        <v>14634874139</v>
      </c>
    </row>
    <row r="77" spans="1:8" s="11" customFormat="1" ht="13.5" customHeight="1">
      <c r="A77" s="19" t="s">
        <v>10</v>
      </c>
      <c r="B77" s="6">
        <v>2253600039</v>
      </c>
      <c r="C77" s="6"/>
      <c r="D77" s="6">
        <v>2345780504</v>
      </c>
      <c r="E77" s="6"/>
      <c r="F77" s="6">
        <v>2286440757</v>
      </c>
      <c r="G77" s="6"/>
      <c r="H77" s="6">
        <v>2377352998</v>
      </c>
    </row>
    <row r="78" spans="1:8" s="11" customFormat="1" ht="13.5" customHeight="1">
      <c r="A78" s="18" t="s">
        <v>11</v>
      </c>
      <c r="B78" s="6"/>
      <c r="C78" s="6"/>
      <c r="D78" s="6"/>
      <c r="E78" s="6"/>
      <c r="F78" s="6"/>
      <c r="G78" s="6"/>
      <c r="H78" s="6"/>
    </row>
    <row r="79" spans="1:8" s="11" customFormat="1" ht="13.5" customHeight="1">
      <c r="A79" s="19" t="s">
        <v>9</v>
      </c>
      <c r="B79" s="6">
        <v>990781906</v>
      </c>
      <c r="C79" s="6"/>
      <c r="D79" s="6">
        <v>336781463</v>
      </c>
      <c r="E79" s="6"/>
      <c r="F79" s="6">
        <v>990781906</v>
      </c>
      <c r="G79" s="6"/>
      <c r="H79" s="6">
        <v>336781463</v>
      </c>
    </row>
    <row r="80" spans="1:8" s="11" customFormat="1" ht="13.5" customHeight="1">
      <c r="A80" s="19" t="s">
        <v>10</v>
      </c>
      <c r="B80" s="4">
        <v>45480036</v>
      </c>
      <c r="C80" s="6"/>
      <c r="D80" s="4">
        <v>39887809</v>
      </c>
      <c r="E80" s="6"/>
      <c r="F80" s="4">
        <v>45480036</v>
      </c>
      <c r="G80" s="6"/>
      <c r="H80" s="4">
        <v>39887809</v>
      </c>
    </row>
    <row r="81" spans="1:8" s="11" customFormat="1" ht="13.5" customHeight="1">
      <c r="A81" s="19" t="s">
        <v>125</v>
      </c>
      <c r="B81" s="4">
        <f>SUM(B76:B80)</f>
        <v>23209548120</v>
      </c>
      <c r="C81" s="1"/>
      <c r="D81" s="4">
        <f>SUM(D76:D80)</f>
        <v>19643669425</v>
      </c>
      <c r="E81" s="1"/>
      <c r="F81" s="4">
        <f>SUM(F76:F80)</f>
        <v>19874512241</v>
      </c>
      <c r="G81" s="1"/>
      <c r="H81" s="4">
        <f>SUM(H76:H80)</f>
        <v>17388896409</v>
      </c>
    </row>
    <row r="82" spans="2:8" s="11" customFormat="1" ht="13.5" customHeight="1">
      <c r="B82" s="6"/>
      <c r="C82" s="6"/>
      <c r="D82" s="6"/>
      <c r="E82" s="6"/>
      <c r="F82" s="6"/>
      <c r="G82" s="6"/>
      <c r="H82" s="6"/>
    </row>
    <row r="83" spans="1:8" s="11" customFormat="1" ht="13.5" customHeight="1">
      <c r="A83" s="11" t="s">
        <v>31</v>
      </c>
      <c r="B83" s="6">
        <v>1363560795</v>
      </c>
      <c r="C83" s="6"/>
      <c r="D83" s="6">
        <v>1461180407</v>
      </c>
      <c r="E83" s="6"/>
      <c r="F83" s="6">
        <v>1363560795</v>
      </c>
      <c r="G83" s="6"/>
      <c r="H83" s="6">
        <v>1461180407</v>
      </c>
    </row>
    <row r="84" spans="1:8" s="11" customFormat="1" ht="13.5" customHeight="1">
      <c r="A84" s="16" t="s">
        <v>249</v>
      </c>
      <c r="B84" s="6"/>
      <c r="C84" s="6"/>
      <c r="D84" s="6"/>
      <c r="E84" s="6"/>
      <c r="F84" s="6"/>
      <c r="G84" s="6"/>
      <c r="H84" s="6"/>
    </row>
    <row r="85" spans="1:8" s="11" customFormat="1" ht="13.5" customHeight="1">
      <c r="A85" s="31" t="s">
        <v>250</v>
      </c>
      <c r="B85" s="6">
        <v>883100000</v>
      </c>
      <c r="C85" s="6"/>
      <c r="D85" s="69">
        <v>0</v>
      </c>
      <c r="E85" s="6"/>
      <c r="F85" s="6">
        <v>2881475000</v>
      </c>
      <c r="G85" s="6"/>
      <c r="H85" s="69">
        <v>0</v>
      </c>
    </row>
    <row r="86" spans="1:8" s="11" customFormat="1" ht="13.5" customHeight="1">
      <c r="A86" s="31" t="s">
        <v>273</v>
      </c>
      <c r="B86" s="6"/>
      <c r="C86" s="6"/>
      <c r="D86" s="6"/>
      <c r="E86" s="6"/>
      <c r="F86" s="6"/>
      <c r="G86" s="6"/>
      <c r="H86" s="6"/>
    </row>
    <row r="87" spans="1:8" s="11" customFormat="1" ht="13.5" customHeight="1">
      <c r="A87" s="31" t="s">
        <v>274</v>
      </c>
      <c r="B87" s="69">
        <v>0</v>
      </c>
      <c r="C87" s="6"/>
      <c r="D87" s="6">
        <v>4107379783</v>
      </c>
      <c r="E87" s="6"/>
      <c r="F87" s="69">
        <v>0</v>
      </c>
      <c r="G87" s="6"/>
      <c r="H87" s="6">
        <v>4107379783</v>
      </c>
    </row>
    <row r="88" spans="1:8" s="11" customFormat="1" ht="13.5" customHeight="1">
      <c r="A88" s="31" t="s">
        <v>172</v>
      </c>
      <c r="B88" s="6">
        <v>17414181183</v>
      </c>
      <c r="C88" s="6"/>
      <c r="D88" s="6">
        <v>12000000000</v>
      </c>
      <c r="E88" s="6"/>
      <c r="F88" s="6">
        <v>17414181183</v>
      </c>
      <c r="G88" s="6"/>
      <c r="H88" s="6">
        <v>12000000000</v>
      </c>
    </row>
    <row r="89" spans="1:8" s="11" customFormat="1" ht="13.5" customHeight="1">
      <c r="A89" s="19" t="s">
        <v>32</v>
      </c>
      <c r="B89" s="73">
        <f>SUM(B85:B88)</f>
        <v>18297281183</v>
      </c>
      <c r="C89" s="1"/>
      <c r="D89" s="73">
        <f>SUM(D85:D88)</f>
        <v>16107379783</v>
      </c>
      <c r="E89" s="1"/>
      <c r="F89" s="73">
        <f>SUM(F85:F88)</f>
        <v>20295656183</v>
      </c>
      <c r="G89" s="1"/>
      <c r="H89" s="73">
        <f>SUM(H85:H88)</f>
        <v>16107379783</v>
      </c>
    </row>
    <row r="90" spans="1:8" s="11" customFormat="1" ht="13.5" customHeight="1">
      <c r="A90" s="19"/>
      <c r="B90" s="1"/>
      <c r="C90" s="1"/>
      <c r="D90" s="1"/>
      <c r="E90" s="1"/>
      <c r="F90" s="1"/>
      <c r="G90" s="1"/>
      <c r="H90" s="1"/>
    </row>
    <row r="91" spans="1:8" s="11" customFormat="1" ht="13.5" customHeight="1">
      <c r="A91" s="16" t="s">
        <v>177</v>
      </c>
      <c r="B91" s="6">
        <v>1967248098</v>
      </c>
      <c r="C91" s="6"/>
      <c r="D91" s="6">
        <v>1607796246</v>
      </c>
      <c r="E91" s="6"/>
      <c r="F91" s="6">
        <v>1967248098</v>
      </c>
      <c r="G91" s="6"/>
      <c r="H91" s="6">
        <v>1607796246</v>
      </c>
    </row>
    <row r="92" spans="2:8" s="11" customFormat="1" ht="6.75" customHeight="1">
      <c r="B92" s="6"/>
      <c r="C92" s="6"/>
      <c r="D92" s="6"/>
      <c r="E92" s="6"/>
      <c r="F92" s="6"/>
      <c r="G92" s="6"/>
      <c r="H92" s="6"/>
    </row>
    <row r="93" spans="1:8" s="11" customFormat="1" ht="13.5" customHeight="1">
      <c r="A93" s="11" t="s">
        <v>193</v>
      </c>
      <c r="B93" s="6">
        <v>3076916456</v>
      </c>
      <c r="C93" s="6"/>
      <c r="D93" s="6">
        <v>1671232220</v>
      </c>
      <c r="E93" s="6"/>
      <c r="F93" s="6">
        <v>3069721098</v>
      </c>
      <c r="G93" s="6"/>
      <c r="H93" s="6">
        <v>1643141292</v>
      </c>
    </row>
    <row r="94" spans="2:8" s="11" customFormat="1" ht="6.75" customHeight="1">
      <c r="B94" s="6"/>
      <c r="C94" s="6"/>
      <c r="D94" s="6"/>
      <c r="E94" s="6"/>
      <c r="F94" s="6"/>
      <c r="G94" s="6"/>
      <c r="H94" s="6"/>
    </row>
    <row r="95" spans="1:8" s="11" customFormat="1" ht="13.5" customHeight="1">
      <c r="A95" s="16" t="s">
        <v>271</v>
      </c>
      <c r="B95" s="6">
        <v>9102076700</v>
      </c>
      <c r="C95" s="1"/>
      <c r="D95" s="6">
        <v>7061368882</v>
      </c>
      <c r="E95" s="1"/>
      <c r="F95" s="6">
        <v>7693732156</v>
      </c>
      <c r="G95" s="1"/>
      <c r="H95" s="6">
        <v>5810911601</v>
      </c>
    </row>
    <row r="96" spans="2:8" s="11" customFormat="1" ht="6.75" customHeight="1">
      <c r="B96" s="5"/>
      <c r="C96" s="1"/>
      <c r="D96" s="5"/>
      <c r="E96" s="1"/>
      <c r="F96" s="5"/>
      <c r="G96" s="1"/>
      <c r="H96" s="5"/>
    </row>
    <row r="97" spans="1:8" s="11" customFormat="1" ht="13.5" customHeight="1">
      <c r="A97" s="18" t="s">
        <v>33</v>
      </c>
      <c r="B97" s="4">
        <f>SUM(B91:B96)+B71+B81+B89+B83</f>
        <v>619081912124</v>
      </c>
      <c r="C97" s="1"/>
      <c r="D97" s="4">
        <f>SUM(D91:D96)+D71+D81+D89+D83</f>
        <v>607442763312</v>
      </c>
      <c r="E97" s="1"/>
      <c r="F97" s="4">
        <f>SUM(F91:F96)+F71+F81+F89+F83</f>
        <v>616506874051</v>
      </c>
      <c r="G97" s="1"/>
      <c r="H97" s="4">
        <f>SUM(H91:H96)+H71+H81+H89+H83</f>
        <v>597551672353</v>
      </c>
    </row>
    <row r="98" spans="2:8" s="11" customFormat="1" ht="13.5" customHeight="1">
      <c r="B98" s="6"/>
      <c r="C98" s="6"/>
      <c r="D98" s="6"/>
      <c r="E98" s="6"/>
      <c r="F98" s="6"/>
      <c r="G98" s="6"/>
      <c r="H98" s="6"/>
    </row>
    <row r="99" spans="2:8" s="11" customFormat="1" ht="13.5" customHeight="1">
      <c r="B99" s="6"/>
      <c r="C99" s="6"/>
      <c r="D99" s="6"/>
      <c r="E99" s="6"/>
      <c r="F99" s="6"/>
      <c r="G99" s="6"/>
      <c r="H99" s="6"/>
    </row>
    <row r="100" spans="2:8" s="11" customFormat="1" ht="13.5" customHeight="1">
      <c r="B100" s="6"/>
      <c r="C100" s="6"/>
      <c r="D100" s="6"/>
      <c r="E100" s="6"/>
      <c r="F100" s="6"/>
      <c r="G100" s="6"/>
      <c r="H100" s="6"/>
    </row>
    <row r="101" spans="2:8" s="11" customFormat="1" ht="13.5" customHeight="1">
      <c r="B101" s="6"/>
      <c r="C101" s="6"/>
      <c r="D101" s="6"/>
      <c r="E101" s="6"/>
      <c r="F101" s="6"/>
      <c r="G101" s="6"/>
      <c r="H101" s="6"/>
    </row>
    <row r="102" spans="2:8" s="11" customFormat="1" ht="13.5" customHeight="1">
      <c r="B102" s="6"/>
      <c r="C102" s="6"/>
      <c r="D102" s="6"/>
      <c r="E102" s="6"/>
      <c r="F102" s="6"/>
      <c r="G102" s="6"/>
      <c r="H102" s="6"/>
    </row>
    <row r="103" spans="2:8" s="11" customFormat="1" ht="13.5" customHeight="1">
      <c r="B103" s="6"/>
      <c r="C103" s="6"/>
      <c r="D103" s="6"/>
      <c r="E103" s="6"/>
      <c r="F103" s="6"/>
      <c r="G103" s="6"/>
      <c r="H103" s="6"/>
    </row>
    <row r="104" spans="2:8" s="11" customFormat="1" ht="13.5" customHeight="1">
      <c r="B104" s="6"/>
      <c r="C104" s="6"/>
      <c r="D104" s="6"/>
      <c r="E104" s="6"/>
      <c r="F104" s="6"/>
      <c r="G104" s="6"/>
      <c r="H104" s="6"/>
    </row>
    <row r="105" spans="2:8" s="11" customFormat="1" ht="13.5" customHeight="1">
      <c r="B105" s="6"/>
      <c r="C105" s="6"/>
      <c r="D105" s="6"/>
      <c r="E105" s="6"/>
      <c r="F105" s="6"/>
      <c r="G105" s="6"/>
      <c r="H105" s="6"/>
    </row>
    <row r="106" spans="2:8" s="11" customFormat="1" ht="13.5" customHeight="1">
      <c r="B106" s="6"/>
      <c r="C106" s="6"/>
      <c r="D106" s="6"/>
      <c r="E106" s="6"/>
      <c r="F106" s="6"/>
      <c r="G106" s="6"/>
      <c r="H106" s="6"/>
    </row>
    <row r="107" spans="2:8" s="11" customFormat="1" ht="13.5" customHeight="1">
      <c r="B107" s="6"/>
      <c r="C107" s="6"/>
      <c r="D107" s="6"/>
      <c r="E107" s="6"/>
      <c r="F107" s="6"/>
      <c r="G107" s="6"/>
      <c r="H107" s="6"/>
    </row>
    <row r="108" spans="2:8" s="11" customFormat="1" ht="13.5" customHeight="1">
      <c r="B108" s="6"/>
      <c r="C108" s="6"/>
      <c r="D108" s="6"/>
      <c r="E108" s="6"/>
      <c r="F108" s="6"/>
      <c r="G108" s="6"/>
      <c r="H108" s="6"/>
    </row>
    <row r="109" spans="2:8" s="11" customFormat="1" ht="13.5" customHeight="1">
      <c r="B109" s="6"/>
      <c r="C109" s="6"/>
      <c r="D109" s="6"/>
      <c r="E109" s="6"/>
      <c r="F109" s="6"/>
      <c r="G109" s="6"/>
      <c r="H109" s="6"/>
    </row>
    <row r="110" spans="2:8" s="11" customFormat="1" ht="13.5" customHeight="1">
      <c r="B110" s="6"/>
      <c r="C110" s="6"/>
      <c r="D110" s="6"/>
      <c r="E110" s="6"/>
      <c r="F110" s="6"/>
      <c r="G110" s="6"/>
      <c r="H110" s="6"/>
    </row>
    <row r="111" spans="2:8" s="11" customFormat="1" ht="13.5" customHeight="1">
      <c r="B111" s="6"/>
      <c r="C111" s="6"/>
      <c r="D111" s="6"/>
      <c r="E111" s="6"/>
      <c r="F111" s="6"/>
      <c r="G111" s="6"/>
      <c r="H111" s="6"/>
    </row>
    <row r="112" spans="2:8" s="11" customFormat="1" ht="13.5" customHeight="1">
      <c r="B112" s="6"/>
      <c r="C112" s="6"/>
      <c r="D112" s="6"/>
      <c r="E112" s="6"/>
      <c r="F112" s="6"/>
      <c r="G112" s="6"/>
      <c r="H112" s="6"/>
    </row>
    <row r="113" spans="2:8" s="11" customFormat="1" ht="13.5" customHeight="1">
      <c r="B113" s="6"/>
      <c r="C113" s="6"/>
      <c r="D113" s="6"/>
      <c r="E113" s="6"/>
      <c r="F113" s="6"/>
      <c r="G113" s="6"/>
      <c r="H113" s="6"/>
    </row>
    <row r="114" spans="2:8" s="11" customFormat="1" ht="13.5" customHeight="1">
      <c r="B114" s="6"/>
      <c r="C114" s="6"/>
      <c r="D114" s="6"/>
      <c r="E114" s="6"/>
      <c r="F114" s="6"/>
      <c r="G114" s="6"/>
      <c r="H114" s="6"/>
    </row>
    <row r="115" spans="2:8" s="11" customFormat="1" ht="13.5" customHeight="1">
      <c r="B115" s="6"/>
      <c r="C115" s="6"/>
      <c r="D115" s="6"/>
      <c r="E115" s="6"/>
      <c r="F115" s="6"/>
      <c r="G115" s="6"/>
      <c r="H115" s="6"/>
    </row>
    <row r="116" spans="2:8" s="11" customFormat="1" ht="13.5" customHeight="1">
      <c r="B116" s="6"/>
      <c r="C116" s="6"/>
      <c r="D116" s="6"/>
      <c r="E116" s="6"/>
      <c r="F116" s="6"/>
      <c r="G116" s="6"/>
      <c r="H116" s="6"/>
    </row>
    <row r="117" spans="1:8" ht="18" customHeight="1">
      <c r="A117" s="77" t="s">
        <v>0</v>
      </c>
      <c r="B117" s="77"/>
      <c r="C117" s="77"/>
      <c r="D117" s="77"/>
      <c r="E117" s="77"/>
      <c r="F117" s="77"/>
      <c r="G117" s="77"/>
      <c r="H117" s="77"/>
    </row>
    <row r="118" spans="1:8" ht="18" customHeight="1">
      <c r="A118" s="77" t="s">
        <v>123</v>
      </c>
      <c r="B118" s="77"/>
      <c r="C118" s="77"/>
      <c r="D118" s="77"/>
      <c r="E118" s="77"/>
      <c r="F118" s="77"/>
      <c r="G118" s="77"/>
      <c r="H118" s="77"/>
    </row>
    <row r="119" spans="1:8" ht="18" customHeight="1">
      <c r="A119" s="80" t="s">
        <v>226</v>
      </c>
      <c r="B119" s="76"/>
      <c r="C119" s="76"/>
      <c r="D119" s="76"/>
      <c r="E119" s="76"/>
      <c r="F119" s="76"/>
      <c r="G119" s="76"/>
      <c r="H119" s="76"/>
    </row>
    <row r="120" spans="1:8" ht="18" customHeight="1">
      <c r="A120" s="9"/>
      <c r="B120" s="10"/>
      <c r="C120" s="9"/>
      <c r="D120" s="10"/>
      <c r="E120" s="9"/>
      <c r="F120" s="10"/>
      <c r="G120" s="9"/>
      <c r="H120" s="10" t="s">
        <v>25</v>
      </c>
    </row>
    <row r="121" spans="2:8" s="11" customFormat="1" ht="13.5" customHeight="1">
      <c r="B121" s="78" t="s">
        <v>2</v>
      </c>
      <c r="C121" s="78"/>
      <c r="D121" s="78"/>
      <c r="E121" s="12"/>
      <c r="F121" s="78" t="s">
        <v>3</v>
      </c>
      <c r="G121" s="78"/>
      <c r="H121" s="78"/>
    </row>
    <row r="122" spans="2:8" s="11" customFormat="1" ht="13.5" customHeight="1">
      <c r="B122" s="79" t="s">
        <v>4</v>
      </c>
      <c r="C122" s="79"/>
      <c r="D122" s="79"/>
      <c r="E122" s="12"/>
      <c r="F122" s="79" t="s">
        <v>4</v>
      </c>
      <c r="G122" s="79"/>
      <c r="H122" s="79"/>
    </row>
    <row r="123" spans="2:8" s="11" customFormat="1" ht="13.5" customHeight="1">
      <c r="B123" s="13" t="s">
        <v>220</v>
      </c>
      <c r="C123" s="14"/>
      <c r="D123" s="13" t="s">
        <v>180</v>
      </c>
      <c r="E123" s="14"/>
      <c r="F123" s="13" t="s">
        <v>220</v>
      </c>
      <c r="G123" s="14"/>
      <c r="H123" s="13" t="s">
        <v>180</v>
      </c>
    </row>
    <row r="124" spans="2:8" s="11" customFormat="1" ht="13.5" customHeight="1">
      <c r="B124" s="13"/>
      <c r="C124" s="14"/>
      <c r="D124" s="67" t="s">
        <v>224</v>
      </c>
      <c r="E124" s="14"/>
      <c r="F124" s="13"/>
      <c r="G124" s="14"/>
      <c r="H124" s="13"/>
    </row>
    <row r="125" s="11" customFormat="1" ht="13.5" customHeight="1">
      <c r="A125" s="28" t="s">
        <v>35</v>
      </c>
    </row>
    <row r="126" s="11" customFormat="1" ht="13.5" customHeight="1">
      <c r="A126" s="17" t="s">
        <v>36</v>
      </c>
    </row>
    <row r="127" s="11" customFormat="1" ht="13.5" customHeight="1">
      <c r="A127" s="11" t="s">
        <v>37</v>
      </c>
    </row>
    <row r="128" s="11" customFormat="1" ht="13.5" customHeight="1">
      <c r="A128" s="16" t="s">
        <v>253</v>
      </c>
    </row>
    <row r="129" s="11" customFormat="1" ht="13.5" customHeight="1">
      <c r="A129" s="18" t="s">
        <v>173</v>
      </c>
    </row>
    <row r="130" spans="1:8" s="11" customFormat="1" ht="13.5" customHeight="1">
      <c r="A130" s="30" t="s">
        <v>164</v>
      </c>
      <c r="B130" s="1"/>
      <c r="C130" s="1"/>
      <c r="D130" s="1"/>
      <c r="E130" s="1"/>
      <c r="F130" s="1"/>
      <c r="G130" s="1"/>
      <c r="H130" s="1"/>
    </row>
    <row r="131" spans="1:8" s="11" customFormat="1" ht="13.5" customHeight="1" thickBot="1">
      <c r="A131" s="22" t="s">
        <v>38</v>
      </c>
      <c r="B131" s="29">
        <v>70893927550</v>
      </c>
      <c r="C131" s="1"/>
      <c r="D131" s="29">
        <v>70893927550</v>
      </c>
      <c r="E131" s="1"/>
      <c r="F131" s="29">
        <v>70893927550</v>
      </c>
      <c r="G131" s="1"/>
      <c r="H131" s="29">
        <v>70893927550</v>
      </c>
    </row>
    <row r="132" spans="2:8" s="11" customFormat="1" ht="13.5" customHeight="1" thickTop="1">
      <c r="B132" s="6"/>
      <c r="C132" s="6"/>
      <c r="D132" s="6"/>
      <c r="E132" s="6"/>
      <c r="F132" s="6"/>
      <c r="G132" s="6"/>
      <c r="H132" s="6"/>
    </row>
    <row r="133" spans="1:8" s="11" customFormat="1" ht="13.5" customHeight="1">
      <c r="A133" s="18" t="s">
        <v>39</v>
      </c>
      <c r="B133" s="6"/>
      <c r="C133" s="6"/>
      <c r="D133" s="6"/>
      <c r="E133" s="6"/>
      <c r="F133" s="6"/>
      <c r="G133" s="6"/>
      <c r="H133" s="6"/>
    </row>
    <row r="134" spans="1:8" s="11" customFormat="1" ht="13.5" customHeight="1">
      <c r="A134" s="30" t="s">
        <v>244</v>
      </c>
      <c r="B134" s="6"/>
      <c r="C134" s="6"/>
      <c r="D134" s="6"/>
      <c r="E134" s="6"/>
      <c r="F134" s="6"/>
      <c r="G134" s="6"/>
      <c r="H134" s="6"/>
    </row>
    <row r="135" spans="1:8" s="11" customFormat="1" ht="13.5" customHeight="1">
      <c r="A135" s="22" t="s">
        <v>40</v>
      </c>
      <c r="B135" s="6">
        <v>29408124750</v>
      </c>
      <c r="C135" s="6"/>
      <c r="D135" s="6"/>
      <c r="E135" s="6"/>
      <c r="F135" s="1">
        <v>29408124750</v>
      </c>
      <c r="G135" s="6"/>
      <c r="H135" s="1"/>
    </row>
    <row r="136" spans="1:8" s="11" customFormat="1" ht="13.5" customHeight="1">
      <c r="A136" s="30" t="s">
        <v>236</v>
      </c>
      <c r="B136" s="6"/>
      <c r="C136" s="6"/>
      <c r="D136" s="6"/>
      <c r="E136" s="6"/>
      <c r="F136" s="6"/>
      <c r="G136" s="6"/>
      <c r="H136" s="6"/>
    </row>
    <row r="137" spans="1:8" s="11" customFormat="1" ht="13.5" customHeight="1">
      <c r="A137" s="22" t="s">
        <v>40</v>
      </c>
      <c r="B137" s="7"/>
      <c r="C137" s="6"/>
      <c r="D137" s="6">
        <v>28708515860</v>
      </c>
      <c r="E137" s="6"/>
      <c r="F137" s="1"/>
      <c r="G137" s="6"/>
      <c r="H137" s="1">
        <v>28708515860</v>
      </c>
    </row>
    <row r="138" spans="2:8" s="11" customFormat="1" ht="13.5" customHeight="1">
      <c r="B138" s="6"/>
      <c r="C138" s="6"/>
      <c r="D138" s="6"/>
      <c r="E138" s="6"/>
      <c r="F138" s="6"/>
      <c r="G138" s="6"/>
      <c r="H138" s="6"/>
    </row>
    <row r="139" spans="1:8" s="11" customFormat="1" ht="13.5" customHeight="1">
      <c r="A139" s="11" t="s">
        <v>235</v>
      </c>
      <c r="B139" s="6">
        <v>5557404012</v>
      </c>
      <c r="C139" s="6"/>
      <c r="D139" s="69">
        <v>0</v>
      </c>
      <c r="E139" s="6"/>
      <c r="F139" s="6">
        <v>5557404012</v>
      </c>
      <c r="G139" s="6"/>
      <c r="H139" s="69">
        <v>0</v>
      </c>
    </row>
    <row r="140" spans="1:8" s="11" customFormat="1" ht="13.5" customHeight="1">
      <c r="A140" s="18" t="s">
        <v>264</v>
      </c>
      <c r="B140" s="6"/>
      <c r="C140" s="6"/>
      <c r="D140" s="6"/>
      <c r="E140" s="6"/>
      <c r="F140" s="6"/>
      <c r="G140" s="6"/>
      <c r="H140" s="6"/>
    </row>
    <row r="141" spans="2:8" s="11" customFormat="1" ht="6" customHeight="1">
      <c r="B141" s="6"/>
      <c r="C141" s="6"/>
      <c r="D141" s="6"/>
      <c r="E141" s="6"/>
      <c r="F141" s="6"/>
      <c r="G141" s="6"/>
      <c r="H141" s="6"/>
    </row>
    <row r="142" spans="1:8" s="11" customFormat="1" ht="13.5" customHeight="1">
      <c r="A142" s="11" t="s">
        <v>41</v>
      </c>
      <c r="B142" s="6">
        <v>180974950</v>
      </c>
      <c r="C142" s="6"/>
      <c r="D142" s="6">
        <v>41053172</v>
      </c>
      <c r="E142" s="6"/>
      <c r="F142" s="6">
        <v>180974950</v>
      </c>
      <c r="G142" s="6"/>
      <c r="H142" s="6">
        <v>41053172</v>
      </c>
    </row>
    <row r="143" spans="2:8" s="11" customFormat="1" ht="6" customHeight="1">
      <c r="B143" s="6"/>
      <c r="C143" s="6"/>
      <c r="D143" s="6"/>
      <c r="E143" s="6"/>
      <c r="F143" s="6"/>
      <c r="G143" s="6"/>
      <c r="H143" s="6"/>
    </row>
    <row r="144" spans="1:8" s="11" customFormat="1" ht="13.5" customHeight="1">
      <c r="A144" s="16" t="s">
        <v>117</v>
      </c>
      <c r="B144" s="6">
        <v>2906641798</v>
      </c>
      <c r="C144" s="6"/>
      <c r="D144" s="6">
        <v>2906641798</v>
      </c>
      <c r="E144" s="6"/>
      <c r="F144" s="6">
        <v>2906641798</v>
      </c>
      <c r="G144" s="6"/>
      <c r="H144" s="6">
        <v>2906641798</v>
      </c>
    </row>
    <row r="145" spans="2:8" s="11" customFormat="1" ht="6.75" customHeight="1">
      <c r="B145" s="6"/>
      <c r="C145" s="6"/>
      <c r="D145" s="6"/>
      <c r="E145" s="6"/>
      <c r="F145" s="6"/>
      <c r="G145" s="6"/>
      <c r="H145" s="6"/>
    </row>
    <row r="146" spans="1:8" s="11" customFormat="1" ht="13.5" customHeight="1">
      <c r="A146" s="16" t="s">
        <v>118</v>
      </c>
      <c r="B146" s="6">
        <v>2876524205</v>
      </c>
      <c r="C146" s="6"/>
      <c r="D146" s="6">
        <v>3048365544</v>
      </c>
      <c r="E146" s="6"/>
      <c r="F146" s="6">
        <v>2876524205</v>
      </c>
      <c r="G146" s="6"/>
      <c r="H146" s="6">
        <v>3048365544</v>
      </c>
    </row>
    <row r="147" spans="2:8" s="11" customFormat="1" ht="6.75" customHeight="1">
      <c r="B147" s="6"/>
      <c r="C147" s="6"/>
      <c r="D147" s="6"/>
      <c r="E147" s="6"/>
      <c r="F147" s="6"/>
      <c r="G147" s="6"/>
      <c r="H147" s="6"/>
    </row>
    <row r="148" spans="1:8" s="11" customFormat="1" ht="13.5" customHeight="1">
      <c r="A148" s="16" t="s">
        <v>219</v>
      </c>
      <c r="B148" s="6"/>
      <c r="C148" s="6"/>
      <c r="D148" s="6"/>
      <c r="E148" s="6"/>
      <c r="F148" s="6"/>
      <c r="G148" s="6"/>
      <c r="H148" s="6"/>
    </row>
    <row r="149" spans="1:8" s="11" customFormat="1" ht="13.5" customHeight="1">
      <c r="A149" s="31" t="s">
        <v>168</v>
      </c>
      <c r="B149" s="6">
        <v>-947083866</v>
      </c>
      <c r="C149" s="6"/>
      <c r="D149" s="6">
        <v>-1194215201</v>
      </c>
      <c r="E149" s="6"/>
      <c r="F149" s="6">
        <v>-947083866</v>
      </c>
      <c r="G149" s="6"/>
      <c r="H149" s="6">
        <v>-1194215201</v>
      </c>
    </row>
    <row r="150" spans="1:8" s="11" customFormat="1" ht="13.5" customHeight="1">
      <c r="A150" s="16"/>
      <c r="B150" s="6"/>
      <c r="C150" s="6"/>
      <c r="D150" s="6"/>
      <c r="E150" s="6"/>
      <c r="F150" s="6"/>
      <c r="G150" s="6"/>
      <c r="H150" s="6"/>
    </row>
    <row r="151" spans="2:8" s="11" customFormat="1" ht="6" customHeight="1">
      <c r="B151" s="6"/>
      <c r="C151" s="6"/>
      <c r="D151" s="6"/>
      <c r="E151" s="6"/>
      <c r="F151" s="6"/>
      <c r="G151" s="6"/>
      <c r="H151" s="6"/>
    </row>
    <row r="152" spans="1:8" s="11" customFormat="1" ht="13.5" customHeight="1">
      <c r="A152" s="11" t="s">
        <v>42</v>
      </c>
      <c r="B152" s="6"/>
      <c r="C152" s="6"/>
      <c r="D152" s="6"/>
      <c r="E152" s="6"/>
      <c r="F152" s="6"/>
      <c r="G152" s="6"/>
      <c r="H152" s="6"/>
    </row>
    <row r="153" spans="1:8" s="11" customFormat="1" ht="13.5" customHeight="1">
      <c r="A153" s="18" t="s">
        <v>43</v>
      </c>
      <c r="B153" s="6"/>
      <c r="C153" s="6"/>
      <c r="D153" s="6"/>
      <c r="E153" s="6"/>
      <c r="F153" s="6"/>
      <c r="G153" s="6"/>
      <c r="H153" s="6"/>
    </row>
    <row r="154" spans="1:8" s="11" customFormat="1" ht="13.5" customHeight="1">
      <c r="A154" s="30" t="s">
        <v>254</v>
      </c>
      <c r="B154" s="6">
        <v>435500000</v>
      </c>
      <c r="C154" s="6"/>
      <c r="D154" s="6">
        <v>352000000</v>
      </c>
      <c r="E154" s="6"/>
      <c r="F154" s="6">
        <v>435500000</v>
      </c>
      <c r="G154" s="6"/>
      <c r="H154" s="6">
        <v>352000000</v>
      </c>
    </row>
    <row r="155" spans="1:8" s="11" customFormat="1" ht="13.5" customHeight="1">
      <c r="A155" s="31" t="s">
        <v>178</v>
      </c>
      <c r="B155" s="6">
        <v>5956173211</v>
      </c>
      <c r="C155" s="6"/>
      <c r="D155" s="6">
        <v>5521909444</v>
      </c>
      <c r="E155" s="6"/>
      <c r="F155" s="6">
        <v>5956173211</v>
      </c>
      <c r="G155" s="6"/>
      <c r="H155" s="6">
        <v>5521909444</v>
      </c>
    </row>
    <row r="156" spans="1:8" s="11" customFormat="1" ht="13.5" customHeight="1">
      <c r="A156" s="18" t="s">
        <v>44</v>
      </c>
      <c r="B156" s="5">
        <f>SUM(B154:B155,B134:B149)</f>
        <v>46374259060</v>
      </c>
      <c r="C156" s="1"/>
      <c r="D156" s="5">
        <f>SUM(D154:D155,D134:D149)</f>
        <v>39384270617</v>
      </c>
      <c r="E156" s="1"/>
      <c r="F156" s="5">
        <f>SUM(F154:F155,F134:F149)</f>
        <v>46374259060</v>
      </c>
      <c r="G156" s="1"/>
      <c r="H156" s="5">
        <f>SUM(H154:H155,H134:H149)</f>
        <v>39384270617</v>
      </c>
    </row>
    <row r="157" spans="2:8" s="11" customFormat="1" ht="13.5" customHeight="1">
      <c r="B157" s="1"/>
      <c r="C157" s="1"/>
      <c r="D157" s="1"/>
      <c r="E157" s="1"/>
      <c r="F157" s="6"/>
      <c r="G157" s="1"/>
      <c r="H157" s="6"/>
    </row>
    <row r="158" spans="1:8" s="11" customFormat="1" ht="13.5" customHeight="1">
      <c r="A158" s="32" t="s">
        <v>136</v>
      </c>
      <c r="B158" s="4">
        <v>771761845</v>
      </c>
      <c r="C158" s="1"/>
      <c r="D158" s="4">
        <v>989868869</v>
      </c>
      <c r="E158" s="1"/>
      <c r="F158" s="33">
        <v>0</v>
      </c>
      <c r="G158" s="1"/>
      <c r="H158" s="33">
        <v>0</v>
      </c>
    </row>
    <row r="159" spans="1:8" s="11" customFormat="1" ht="13.5" customHeight="1">
      <c r="A159" s="18" t="s">
        <v>45</v>
      </c>
      <c r="B159" s="86">
        <f>SUM(B156:B158)</f>
        <v>47146020905</v>
      </c>
      <c r="C159" s="1"/>
      <c r="D159" s="86">
        <f>SUM(D156:D158)</f>
        <v>40374139486</v>
      </c>
      <c r="E159" s="1"/>
      <c r="F159" s="6">
        <f>SUM(F156:F158)</f>
        <v>46374259060</v>
      </c>
      <c r="G159" s="1"/>
      <c r="H159" s="6">
        <f>SUM(H156:H158)</f>
        <v>39384270617</v>
      </c>
    </row>
    <row r="160" spans="1:8" s="11" customFormat="1" ht="13.5" customHeight="1">
      <c r="A160" s="28" t="s">
        <v>46</v>
      </c>
      <c r="B160" s="5"/>
      <c r="C160" s="1"/>
      <c r="D160" s="5"/>
      <c r="E160" s="1"/>
      <c r="F160" s="5"/>
      <c r="G160" s="1"/>
      <c r="H160" s="5"/>
    </row>
    <row r="161" spans="1:8" s="11" customFormat="1" ht="13.5" customHeight="1" thickBot="1">
      <c r="A161" s="34" t="s">
        <v>47</v>
      </c>
      <c r="B161" s="29">
        <f>+B97+B159</f>
        <v>666227933029</v>
      </c>
      <c r="C161" s="1"/>
      <c r="D161" s="29">
        <f>+D97+D159</f>
        <v>647816902798</v>
      </c>
      <c r="E161" s="1"/>
      <c r="F161" s="29">
        <f>+F97+F159</f>
        <v>662881133111</v>
      </c>
      <c r="G161" s="1"/>
      <c r="H161" s="29">
        <f>+H97+H159</f>
        <v>636935942970</v>
      </c>
    </row>
    <row r="162" spans="2:8" s="11" customFormat="1" ht="13.5" customHeight="1" thickTop="1">
      <c r="B162" s="6"/>
      <c r="C162" s="6"/>
      <c r="D162" s="6"/>
      <c r="E162" s="6"/>
      <c r="F162" s="6"/>
      <c r="G162" s="6"/>
      <c r="H162" s="6"/>
    </row>
    <row r="163" spans="2:8" s="11" customFormat="1" ht="13.5" customHeight="1">
      <c r="B163" s="6"/>
      <c r="C163" s="6"/>
      <c r="D163" s="6"/>
      <c r="E163" s="6"/>
      <c r="F163" s="6"/>
      <c r="G163" s="6"/>
      <c r="H163" s="6"/>
    </row>
    <row r="164" spans="2:8" s="11" customFormat="1" ht="13.5" customHeight="1">
      <c r="B164" s="6"/>
      <c r="C164" s="6"/>
      <c r="D164" s="6"/>
      <c r="E164" s="6"/>
      <c r="F164" s="6"/>
      <c r="G164" s="6"/>
      <c r="H164" s="6"/>
    </row>
    <row r="165" spans="2:8" s="11" customFormat="1" ht="13.5" customHeight="1">
      <c r="B165" s="6"/>
      <c r="C165" s="6"/>
      <c r="D165" s="6"/>
      <c r="E165" s="6"/>
      <c r="F165" s="6"/>
      <c r="G165" s="6"/>
      <c r="H165" s="6"/>
    </row>
    <row r="166" spans="2:8" s="11" customFormat="1" ht="13.5" customHeight="1">
      <c r="B166" s="6"/>
      <c r="C166" s="6"/>
      <c r="D166" s="6"/>
      <c r="E166" s="6"/>
      <c r="F166" s="6"/>
      <c r="G166" s="6"/>
      <c r="H166" s="6"/>
    </row>
    <row r="167" spans="2:8" s="11" customFormat="1" ht="13.5" customHeight="1">
      <c r="B167" s="6"/>
      <c r="C167" s="6"/>
      <c r="D167" s="6"/>
      <c r="E167" s="6"/>
      <c r="F167" s="6"/>
      <c r="G167" s="6"/>
      <c r="H167" s="6"/>
    </row>
    <row r="168" spans="2:8" s="11" customFormat="1" ht="13.5" customHeight="1">
      <c r="B168" s="6"/>
      <c r="C168" s="6"/>
      <c r="D168" s="6"/>
      <c r="E168" s="6"/>
      <c r="F168" s="6"/>
      <c r="G168" s="6"/>
      <c r="H168" s="6"/>
    </row>
    <row r="169" spans="2:8" s="11" customFormat="1" ht="13.5" customHeight="1">
      <c r="B169" s="6"/>
      <c r="C169" s="6"/>
      <c r="D169" s="6"/>
      <c r="E169" s="6"/>
      <c r="F169" s="6"/>
      <c r="G169" s="6"/>
      <c r="H169" s="6"/>
    </row>
    <row r="170" spans="2:8" s="11" customFormat="1" ht="13.5" customHeight="1">
      <c r="B170" s="6"/>
      <c r="C170" s="6"/>
      <c r="D170" s="6"/>
      <c r="E170" s="6"/>
      <c r="F170" s="6"/>
      <c r="G170" s="6"/>
      <c r="H170" s="6"/>
    </row>
    <row r="171" spans="2:8" s="11" customFormat="1" ht="13.5" customHeight="1">
      <c r="B171" s="6"/>
      <c r="C171" s="6"/>
      <c r="D171" s="6"/>
      <c r="E171" s="6"/>
      <c r="F171" s="6"/>
      <c r="G171" s="6"/>
      <c r="H171" s="6"/>
    </row>
    <row r="172" spans="2:8" s="11" customFormat="1" ht="13.5" customHeight="1">
      <c r="B172" s="6"/>
      <c r="C172" s="6"/>
      <c r="D172" s="6"/>
      <c r="E172" s="6"/>
      <c r="F172" s="6"/>
      <c r="G172" s="6"/>
      <c r="H172" s="6"/>
    </row>
    <row r="173" spans="2:8" s="11" customFormat="1" ht="13.5" customHeight="1">
      <c r="B173" s="6"/>
      <c r="C173" s="6"/>
      <c r="D173" s="6"/>
      <c r="E173" s="6"/>
      <c r="F173" s="6"/>
      <c r="G173" s="6"/>
      <c r="H173" s="6"/>
    </row>
    <row r="174" spans="2:8" s="11" customFormat="1" ht="13.5" customHeight="1">
      <c r="B174" s="6"/>
      <c r="C174" s="6"/>
      <c r="D174" s="6"/>
      <c r="E174" s="6"/>
      <c r="F174" s="6"/>
      <c r="G174" s="6"/>
      <c r="H174" s="6"/>
    </row>
    <row r="175" spans="2:8" s="11" customFormat="1" ht="13.5" customHeight="1">
      <c r="B175" s="6"/>
      <c r="C175" s="6"/>
      <c r="D175" s="6"/>
      <c r="E175" s="6"/>
      <c r="F175" s="6"/>
      <c r="G175" s="6"/>
      <c r="H175" s="6"/>
    </row>
    <row r="176" spans="1:8" ht="18" customHeight="1">
      <c r="A176" s="76" t="s">
        <v>0</v>
      </c>
      <c r="B176" s="76"/>
      <c r="C176" s="76"/>
      <c r="D176" s="76"/>
      <c r="E176" s="76"/>
      <c r="F176" s="76"/>
      <c r="G176" s="76"/>
      <c r="H176" s="76"/>
    </row>
    <row r="177" spans="1:8" ht="18" customHeight="1">
      <c r="A177" s="76" t="s">
        <v>123</v>
      </c>
      <c r="B177" s="76"/>
      <c r="C177" s="76"/>
      <c r="D177" s="76"/>
      <c r="E177" s="76"/>
      <c r="F177" s="76"/>
      <c r="G177" s="76"/>
      <c r="H177" s="76"/>
    </row>
    <row r="178" spans="1:8" ht="18" customHeight="1">
      <c r="A178" s="80" t="s">
        <v>225</v>
      </c>
      <c r="B178" s="76"/>
      <c r="C178" s="76"/>
      <c r="D178" s="76"/>
      <c r="E178" s="76"/>
      <c r="F178" s="76"/>
      <c r="G178" s="76"/>
      <c r="H178" s="76"/>
    </row>
    <row r="179" spans="1:8" ht="18" customHeight="1">
      <c r="A179" s="9"/>
      <c r="B179" s="10"/>
      <c r="C179" s="9"/>
      <c r="D179" s="10"/>
      <c r="E179" s="9"/>
      <c r="F179" s="10"/>
      <c r="G179" s="9"/>
      <c r="H179" s="10" t="s">
        <v>25</v>
      </c>
    </row>
    <row r="180" spans="2:8" s="11" customFormat="1" ht="13.5" customHeight="1">
      <c r="B180" s="78" t="s">
        <v>2</v>
      </c>
      <c r="C180" s="78"/>
      <c r="D180" s="78"/>
      <c r="E180" s="12"/>
      <c r="F180" s="78" t="s">
        <v>3</v>
      </c>
      <c r="G180" s="78"/>
      <c r="H180" s="78"/>
    </row>
    <row r="181" spans="2:8" s="11" customFormat="1" ht="13.5" customHeight="1">
      <c r="B181" s="79" t="s">
        <v>4</v>
      </c>
      <c r="C181" s="79"/>
      <c r="D181" s="79"/>
      <c r="E181" s="12"/>
      <c r="F181" s="79" t="s">
        <v>4</v>
      </c>
      <c r="G181" s="79"/>
      <c r="H181" s="79"/>
    </row>
    <row r="182" spans="2:8" s="11" customFormat="1" ht="13.5" customHeight="1">
      <c r="B182" s="13" t="s">
        <v>220</v>
      </c>
      <c r="C182" s="14"/>
      <c r="D182" s="13" t="s">
        <v>180</v>
      </c>
      <c r="E182" s="14"/>
      <c r="F182" s="13" t="s">
        <v>220</v>
      </c>
      <c r="G182" s="14"/>
      <c r="H182" s="13" t="s">
        <v>180</v>
      </c>
    </row>
    <row r="183" spans="2:8" s="11" customFormat="1" ht="13.5" customHeight="1">
      <c r="B183" s="13"/>
      <c r="C183" s="14"/>
      <c r="D183" s="67" t="s">
        <v>224</v>
      </c>
      <c r="E183" s="14"/>
      <c r="F183" s="13"/>
      <c r="G183" s="14"/>
      <c r="H183" s="13"/>
    </row>
    <row r="184" s="11" customFormat="1" ht="13.5" customHeight="1">
      <c r="A184" s="28" t="s">
        <v>48</v>
      </c>
    </row>
    <row r="185" s="11" customFormat="1" ht="13.5" customHeight="1">
      <c r="A185" s="35" t="s">
        <v>255</v>
      </c>
    </row>
    <row r="186" s="11" customFormat="1" ht="13.5" customHeight="1"/>
    <row r="187" s="11" customFormat="1" ht="13.5" customHeight="1">
      <c r="A187" s="11" t="s">
        <v>49</v>
      </c>
    </row>
    <row r="188" spans="1:9" s="11" customFormat="1" ht="13.5" customHeight="1">
      <c r="A188" s="17" t="s">
        <v>50</v>
      </c>
      <c r="B188" s="15">
        <v>5466979415</v>
      </c>
      <c r="C188" s="15"/>
      <c r="D188" s="15">
        <v>5125928306</v>
      </c>
      <c r="E188" s="15"/>
      <c r="F188" s="15">
        <v>5466979415</v>
      </c>
      <c r="G188" s="15"/>
      <c r="H188" s="15">
        <v>5120928306</v>
      </c>
      <c r="I188" s="15"/>
    </row>
    <row r="189" spans="1:9" s="11" customFormat="1" ht="13.5" customHeight="1">
      <c r="A189" s="11" t="s">
        <v>51</v>
      </c>
      <c r="B189" s="15"/>
      <c r="C189" s="15"/>
      <c r="D189" s="15"/>
      <c r="E189" s="15"/>
      <c r="F189" s="15"/>
      <c r="G189" s="15"/>
      <c r="H189" s="15"/>
      <c r="I189" s="15"/>
    </row>
    <row r="190" spans="1:9" s="11" customFormat="1" ht="13.5" customHeight="1">
      <c r="A190" s="17" t="s">
        <v>52</v>
      </c>
      <c r="B190" s="15">
        <v>1824141144</v>
      </c>
      <c r="C190" s="15"/>
      <c r="D190" s="15">
        <v>3194542295</v>
      </c>
      <c r="E190" s="15"/>
      <c r="F190" s="15">
        <v>1824141144</v>
      </c>
      <c r="G190" s="15"/>
      <c r="H190" s="15">
        <v>3194542295</v>
      </c>
      <c r="I190" s="15"/>
    </row>
    <row r="191" spans="1:9" s="11" customFormat="1" ht="13.5" customHeight="1">
      <c r="A191" s="11" t="s">
        <v>53</v>
      </c>
      <c r="B191" s="15">
        <v>5816177014</v>
      </c>
      <c r="C191" s="15"/>
      <c r="D191" s="15">
        <v>10197525864</v>
      </c>
      <c r="E191" s="15"/>
      <c r="F191" s="15">
        <v>5816177014</v>
      </c>
      <c r="G191" s="15"/>
      <c r="H191" s="15">
        <v>10197525864</v>
      </c>
      <c r="I191" s="15"/>
    </row>
    <row r="192" spans="1:9" s="11" customFormat="1" ht="13.5" customHeight="1">
      <c r="A192" s="11" t="s">
        <v>54</v>
      </c>
      <c r="B192" s="15">
        <v>349151535927</v>
      </c>
      <c r="C192" s="15"/>
      <c r="D192" s="15">
        <v>272859332704</v>
      </c>
      <c r="E192" s="15"/>
      <c r="F192" s="15">
        <v>353940645204</v>
      </c>
      <c r="G192" s="15"/>
      <c r="H192" s="15">
        <v>280879539032</v>
      </c>
      <c r="I192" s="15"/>
    </row>
    <row r="193" spans="2:9" s="11" customFormat="1" ht="13.5" customHeight="1">
      <c r="B193" s="15"/>
      <c r="C193" s="15"/>
      <c r="D193" s="15"/>
      <c r="E193" s="15"/>
      <c r="F193" s="15"/>
      <c r="G193" s="15"/>
      <c r="H193" s="15"/>
      <c r="I193" s="15"/>
    </row>
    <row r="194" spans="2:9" s="11" customFormat="1" ht="13.5" customHeight="1">
      <c r="B194" s="15"/>
      <c r="C194" s="15"/>
      <c r="D194" s="15"/>
      <c r="E194" s="15"/>
      <c r="F194" s="15"/>
      <c r="G194" s="15"/>
      <c r="H194" s="15"/>
      <c r="I194" s="15"/>
    </row>
    <row r="195" spans="2:9" s="11" customFormat="1" ht="13.5" customHeight="1">
      <c r="B195" s="15"/>
      <c r="C195" s="15"/>
      <c r="D195" s="15"/>
      <c r="E195" s="15"/>
      <c r="F195" s="15"/>
      <c r="G195" s="15"/>
      <c r="H195" s="15"/>
      <c r="I195" s="15"/>
    </row>
    <row r="196" spans="2:9" s="11" customFormat="1" ht="13.5" customHeight="1">
      <c r="B196" s="15"/>
      <c r="C196" s="15"/>
      <c r="D196" s="15"/>
      <c r="E196" s="15"/>
      <c r="F196" s="15"/>
      <c r="G196" s="15"/>
      <c r="H196" s="15"/>
      <c r="I196" s="15"/>
    </row>
    <row r="197" spans="2:9" s="11" customFormat="1" ht="13.5" customHeight="1">
      <c r="B197" s="15"/>
      <c r="C197" s="15"/>
      <c r="D197" s="15"/>
      <c r="E197" s="15"/>
      <c r="F197" s="15"/>
      <c r="G197" s="15"/>
      <c r="H197" s="15"/>
      <c r="I197" s="15"/>
    </row>
    <row r="198" spans="2:9" s="11" customFormat="1" ht="13.5" customHeight="1">
      <c r="B198" s="15"/>
      <c r="C198" s="15"/>
      <c r="D198" s="15"/>
      <c r="E198" s="15"/>
      <c r="F198" s="15"/>
      <c r="G198" s="15"/>
      <c r="H198" s="15"/>
      <c r="I198" s="15"/>
    </row>
    <row r="199" spans="2:9" s="11" customFormat="1" ht="13.5" customHeight="1">
      <c r="B199" s="15"/>
      <c r="C199" s="15"/>
      <c r="D199" s="15"/>
      <c r="E199" s="15"/>
      <c r="F199" s="15"/>
      <c r="G199" s="15"/>
      <c r="H199" s="15"/>
      <c r="I199" s="15"/>
    </row>
    <row r="200" spans="2:9" s="11" customFormat="1" ht="13.5" customHeight="1">
      <c r="B200" s="15"/>
      <c r="C200" s="15"/>
      <c r="D200" s="15"/>
      <c r="E200" s="15"/>
      <c r="F200" s="15"/>
      <c r="G200" s="15"/>
      <c r="H200" s="15"/>
      <c r="I200" s="15"/>
    </row>
    <row r="201" spans="2:9" s="11" customFormat="1" ht="13.5" customHeight="1">
      <c r="B201" s="15"/>
      <c r="C201" s="15"/>
      <c r="D201" s="15"/>
      <c r="E201" s="15"/>
      <c r="F201" s="15"/>
      <c r="G201" s="15"/>
      <c r="H201" s="15"/>
      <c r="I201" s="15"/>
    </row>
    <row r="202" spans="2:9" s="11" customFormat="1" ht="13.5" customHeight="1">
      <c r="B202" s="15"/>
      <c r="C202" s="15"/>
      <c r="D202" s="15"/>
      <c r="E202" s="15"/>
      <c r="F202" s="15"/>
      <c r="G202" s="15"/>
      <c r="H202" s="15"/>
      <c r="I202" s="15"/>
    </row>
    <row r="203" spans="2:9" s="11" customFormat="1" ht="13.5" customHeight="1">
      <c r="B203" s="15"/>
      <c r="C203" s="15"/>
      <c r="D203" s="15"/>
      <c r="E203" s="15"/>
      <c r="F203" s="15"/>
      <c r="G203" s="15"/>
      <c r="H203" s="15"/>
      <c r="I203" s="15"/>
    </row>
    <row r="204" spans="2:9" s="11" customFormat="1" ht="13.5" customHeight="1">
      <c r="B204" s="15"/>
      <c r="C204" s="15"/>
      <c r="D204" s="15"/>
      <c r="E204" s="15"/>
      <c r="F204" s="15"/>
      <c r="G204" s="15"/>
      <c r="H204" s="15"/>
      <c r="I204" s="15"/>
    </row>
    <row r="205" spans="2:9" s="11" customFormat="1" ht="13.5" customHeight="1">
      <c r="B205" s="15"/>
      <c r="C205" s="15"/>
      <c r="D205" s="15"/>
      <c r="E205" s="15"/>
      <c r="F205" s="15"/>
      <c r="G205" s="15"/>
      <c r="H205" s="15"/>
      <c r="I205" s="15"/>
    </row>
    <row r="206" spans="2:9" s="11" customFormat="1" ht="13.5" customHeight="1">
      <c r="B206" s="15"/>
      <c r="C206" s="15"/>
      <c r="D206" s="15"/>
      <c r="E206" s="15"/>
      <c r="F206" s="15"/>
      <c r="G206" s="15"/>
      <c r="H206" s="15"/>
      <c r="I206" s="15"/>
    </row>
    <row r="207" spans="2:9" s="11" customFormat="1" ht="13.5" customHeight="1">
      <c r="B207" s="15"/>
      <c r="C207" s="15"/>
      <c r="D207" s="15"/>
      <c r="E207" s="15"/>
      <c r="F207" s="15"/>
      <c r="G207" s="15"/>
      <c r="H207" s="15"/>
      <c r="I207" s="15"/>
    </row>
    <row r="208" spans="2:9" s="11" customFormat="1" ht="13.5" customHeight="1">
      <c r="B208" s="15"/>
      <c r="C208" s="15"/>
      <c r="D208" s="15"/>
      <c r="E208" s="15"/>
      <c r="F208" s="15"/>
      <c r="G208" s="15"/>
      <c r="H208" s="15"/>
      <c r="I208" s="15"/>
    </row>
    <row r="209" spans="2:9" s="11" customFormat="1" ht="13.5" customHeight="1">
      <c r="B209" s="15"/>
      <c r="C209" s="15"/>
      <c r="D209" s="15"/>
      <c r="E209" s="15"/>
      <c r="F209" s="15"/>
      <c r="G209" s="15"/>
      <c r="H209" s="15"/>
      <c r="I209" s="15"/>
    </row>
    <row r="210" spans="2:9" s="11" customFormat="1" ht="13.5" customHeight="1">
      <c r="B210" s="15"/>
      <c r="C210" s="15"/>
      <c r="D210" s="15"/>
      <c r="E210" s="15"/>
      <c r="F210" s="15"/>
      <c r="G210" s="15"/>
      <c r="H210" s="15"/>
      <c r="I210" s="15"/>
    </row>
    <row r="211" spans="2:9" s="11" customFormat="1" ht="13.5" customHeight="1">
      <c r="B211" s="15"/>
      <c r="C211" s="15"/>
      <c r="D211" s="15"/>
      <c r="E211" s="15"/>
      <c r="F211" s="15"/>
      <c r="G211" s="15"/>
      <c r="H211" s="15"/>
      <c r="I211" s="15"/>
    </row>
    <row r="212" spans="2:9" s="11" customFormat="1" ht="13.5" customHeight="1">
      <c r="B212" s="15"/>
      <c r="C212" s="15"/>
      <c r="D212" s="15"/>
      <c r="E212" s="15"/>
      <c r="F212" s="15"/>
      <c r="G212" s="15"/>
      <c r="H212" s="15"/>
      <c r="I212" s="15"/>
    </row>
    <row r="213" spans="2:9" s="11" customFormat="1" ht="13.5" customHeight="1">
      <c r="B213" s="15"/>
      <c r="C213" s="15"/>
      <c r="D213" s="15"/>
      <c r="E213" s="15"/>
      <c r="F213" s="15"/>
      <c r="G213" s="15"/>
      <c r="H213" s="15"/>
      <c r="I213" s="15"/>
    </row>
    <row r="214" spans="2:9" s="11" customFormat="1" ht="13.5" customHeight="1">
      <c r="B214" s="15"/>
      <c r="C214" s="15"/>
      <c r="D214" s="15"/>
      <c r="E214" s="15"/>
      <c r="F214" s="15"/>
      <c r="G214" s="15"/>
      <c r="H214" s="15"/>
      <c r="I214" s="15"/>
    </row>
    <row r="215" spans="2:9" s="11" customFormat="1" ht="13.5" customHeight="1">
      <c r="B215" s="15"/>
      <c r="C215" s="15"/>
      <c r="D215" s="15"/>
      <c r="E215" s="15"/>
      <c r="F215" s="15"/>
      <c r="G215" s="15"/>
      <c r="H215" s="15"/>
      <c r="I215" s="15"/>
    </row>
    <row r="216" spans="2:9" s="11" customFormat="1" ht="13.5" customHeight="1">
      <c r="B216" s="15"/>
      <c r="C216" s="15"/>
      <c r="D216" s="15"/>
      <c r="E216" s="15"/>
      <c r="F216" s="15"/>
      <c r="G216" s="15"/>
      <c r="H216" s="15"/>
      <c r="I216" s="15"/>
    </row>
    <row r="217" spans="2:9" s="11" customFormat="1" ht="13.5" customHeight="1">
      <c r="B217" s="15"/>
      <c r="C217" s="15"/>
      <c r="D217" s="15"/>
      <c r="E217" s="15"/>
      <c r="F217" s="15"/>
      <c r="G217" s="15"/>
      <c r="H217" s="15"/>
      <c r="I217" s="15"/>
    </row>
    <row r="218" spans="2:9" s="11" customFormat="1" ht="13.5" customHeight="1">
      <c r="B218" s="15"/>
      <c r="C218" s="15"/>
      <c r="D218" s="15"/>
      <c r="E218" s="15"/>
      <c r="F218" s="15"/>
      <c r="G218" s="15"/>
      <c r="H218" s="15"/>
      <c r="I218" s="15"/>
    </row>
    <row r="219" s="11" customFormat="1" ht="13.5" customHeight="1">
      <c r="A219" s="11" t="s">
        <v>26</v>
      </c>
    </row>
    <row r="220" s="11" customFormat="1" ht="13.5" customHeight="1"/>
    <row r="221" s="11" customFormat="1" ht="13.5" customHeight="1"/>
    <row r="222" s="11" customFormat="1" ht="13.5" customHeight="1"/>
    <row r="223" s="11" customFormat="1" ht="13.5" customHeight="1"/>
    <row r="224" s="11" customFormat="1" ht="13.5" customHeight="1"/>
    <row r="225" s="11" customFormat="1" ht="13.5" customHeight="1"/>
    <row r="226" spans="1:6" s="11" customFormat="1" ht="12.75" customHeight="1">
      <c r="A226" s="38" t="s">
        <v>279</v>
      </c>
      <c r="F226" s="38" t="s">
        <v>171</v>
      </c>
    </row>
    <row r="227" spans="1:6" s="11" customFormat="1" ht="13.5" customHeight="1">
      <c r="A227" s="36" t="s">
        <v>280</v>
      </c>
      <c r="F227" s="36" t="s">
        <v>281</v>
      </c>
    </row>
    <row r="228" s="11" customFormat="1" ht="13.5" customHeight="1"/>
    <row r="229" s="11" customFormat="1" ht="13.5" customHeight="1"/>
    <row r="230" s="11" customFormat="1" ht="13.5" customHeight="1"/>
    <row r="231" s="11" customFormat="1" ht="13.5" customHeight="1"/>
    <row r="232" s="11" customFormat="1" ht="13.5" customHeight="1"/>
    <row r="233" s="11" customFormat="1" ht="13.5" customHeight="1"/>
    <row r="234" s="11" customFormat="1" ht="13.5" customHeight="1"/>
    <row r="235" s="11" customFormat="1" ht="13.5" customHeight="1"/>
    <row r="236" s="11" customFormat="1" ht="13.5" customHeight="1"/>
    <row r="237" s="11" customFormat="1" ht="13.5" customHeight="1"/>
    <row r="238" s="11" customFormat="1" ht="13.5" customHeight="1"/>
    <row r="239" s="11" customFormat="1" ht="13.5" customHeight="1"/>
    <row r="240" s="11" customFormat="1" ht="13.5" customHeight="1"/>
    <row r="241" s="11" customFormat="1" ht="13.5" customHeight="1"/>
  </sheetData>
  <mergeCells count="28">
    <mergeCell ref="A3:H3"/>
    <mergeCell ref="A61:H61"/>
    <mergeCell ref="A119:H119"/>
    <mergeCell ref="A178:H178"/>
    <mergeCell ref="B121:D121"/>
    <mergeCell ref="F121:H121"/>
    <mergeCell ref="B122:D122"/>
    <mergeCell ref="F122:H122"/>
    <mergeCell ref="B181:D181"/>
    <mergeCell ref="F181:H181"/>
    <mergeCell ref="B63:D63"/>
    <mergeCell ref="F63:H63"/>
    <mergeCell ref="B180:D180"/>
    <mergeCell ref="F180:H180"/>
    <mergeCell ref="A177:H177"/>
    <mergeCell ref="F64:H64"/>
    <mergeCell ref="A176:H176"/>
    <mergeCell ref="A118:H118"/>
    <mergeCell ref="A1:H1"/>
    <mergeCell ref="A2:H2"/>
    <mergeCell ref="A117:H117"/>
    <mergeCell ref="A59:H59"/>
    <mergeCell ref="A60:H60"/>
    <mergeCell ref="B5:D5"/>
    <mergeCell ref="B6:D6"/>
    <mergeCell ref="F5:H5"/>
    <mergeCell ref="F6:H6"/>
    <mergeCell ref="B64:D64"/>
  </mergeCells>
  <printOptions/>
  <pageMargins left="0.984251968503937" right="0.31496062992125984" top="0.984251968503937" bottom="0.5118110236220472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zoomScale="80" zoomScaleNormal="80" workbookViewId="0" topLeftCell="A55">
      <selection activeCell="A1" sqref="A1:H1"/>
    </sheetView>
  </sheetViews>
  <sheetFormatPr defaultColWidth="9.140625" defaultRowHeight="21.75"/>
  <cols>
    <col min="1" max="1" width="38.421875" style="42" customWidth="1"/>
    <col min="2" max="2" width="14.28125" style="42" customWidth="1"/>
    <col min="3" max="3" width="0.85546875" style="42" customWidth="1"/>
    <col min="4" max="4" width="14.28125" style="42" customWidth="1"/>
    <col min="5" max="5" width="0.85546875" style="42" customWidth="1"/>
    <col min="6" max="6" width="15.7109375" style="42" customWidth="1"/>
    <col min="7" max="7" width="0.85546875" style="42" customWidth="1"/>
    <col min="8" max="8" width="14.28125" style="42" customWidth="1"/>
    <col min="9" max="16384" width="9.140625" style="42" customWidth="1"/>
  </cols>
  <sheetData>
    <row r="1" spans="1:8" ht="13.5" customHeight="1">
      <c r="A1" s="83" t="s">
        <v>34</v>
      </c>
      <c r="B1" s="83"/>
      <c r="C1" s="83"/>
      <c r="D1" s="83"/>
      <c r="E1" s="83"/>
      <c r="F1" s="83"/>
      <c r="G1" s="83"/>
      <c r="H1" s="83"/>
    </row>
    <row r="2" spans="1:8" ht="13.5" customHeight="1">
      <c r="A2" s="83" t="s">
        <v>56</v>
      </c>
      <c r="B2" s="83"/>
      <c r="C2" s="83"/>
      <c r="D2" s="83"/>
      <c r="E2" s="83"/>
      <c r="F2" s="83"/>
      <c r="G2" s="83"/>
      <c r="H2" s="83"/>
    </row>
    <row r="3" spans="1:8" ht="13.5" customHeight="1">
      <c r="A3" s="84" t="s">
        <v>227</v>
      </c>
      <c r="B3" s="83"/>
      <c r="C3" s="83"/>
      <c r="D3" s="83"/>
      <c r="E3" s="83"/>
      <c r="F3" s="83"/>
      <c r="G3" s="83"/>
      <c r="H3" s="83"/>
    </row>
    <row r="4" spans="1:8" ht="13.5" customHeight="1">
      <c r="A4" s="43"/>
      <c r="B4" s="43"/>
      <c r="C4" s="43"/>
      <c r="D4" s="43"/>
      <c r="E4" s="43"/>
      <c r="F4" s="43"/>
      <c r="G4" s="43"/>
      <c r="H4" s="44" t="s">
        <v>25</v>
      </c>
    </row>
    <row r="5" spans="1:8" ht="13.5" customHeight="1">
      <c r="A5" s="32"/>
      <c r="B5" s="83" t="s">
        <v>2</v>
      </c>
      <c r="C5" s="83"/>
      <c r="D5" s="83"/>
      <c r="E5" s="32"/>
      <c r="F5" s="83" t="s">
        <v>3</v>
      </c>
      <c r="G5" s="83"/>
      <c r="H5" s="83"/>
    </row>
    <row r="6" spans="1:8" ht="13.5" customHeight="1">
      <c r="A6" s="32"/>
      <c r="B6" s="83" t="s">
        <v>27</v>
      </c>
      <c r="C6" s="83"/>
      <c r="D6" s="83"/>
      <c r="E6" s="32"/>
      <c r="F6" s="83" t="s">
        <v>27</v>
      </c>
      <c r="G6" s="83"/>
      <c r="H6" s="83"/>
    </row>
    <row r="7" spans="1:8" ht="13.5" customHeight="1">
      <c r="A7" s="32"/>
      <c r="B7" s="40">
        <v>2006</v>
      </c>
      <c r="C7" s="40"/>
      <c r="D7" s="40">
        <v>2005</v>
      </c>
      <c r="E7" s="32"/>
      <c r="F7" s="40">
        <v>2006</v>
      </c>
      <c r="G7" s="40"/>
      <c r="H7" s="40">
        <v>2005</v>
      </c>
    </row>
    <row r="8" spans="1:8" ht="13.5" customHeight="1">
      <c r="A8" s="32"/>
      <c r="B8" s="40"/>
      <c r="C8" s="40"/>
      <c r="D8" s="67" t="s">
        <v>224</v>
      </c>
      <c r="E8" s="32"/>
      <c r="F8" s="40"/>
      <c r="G8" s="40"/>
      <c r="H8" s="40"/>
    </row>
    <row r="9" spans="1:8" ht="13.5" customHeight="1">
      <c r="A9" s="32" t="s">
        <v>57</v>
      </c>
      <c r="B9" s="32"/>
      <c r="C9" s="32"/>
      <c r="D9" s="32"/>
      <c r="E9" s="32"/>
      <c r="F9" s="32"/>
      <c r="G9" s="32"/>
      <c r="H9" s="32"/>
    </row>
    <row r="10" spans="1:8" ht="13.5" customHeight="1">
      <c r="A10" s="37" t="s">
        <v>58</v>
      </c>
      <c r="B10" s="3">
        <v>27105787998</v>
      </c>
      <c r="C10" s="3"/>
      <c r="D10" s="3">
        <v>20110676623</v>
      </c>
      <c r="E10" s="3"/>
      <c r="F10" s="3">
        <v>27297148016</v>
      </c>
      <c r="G10" s="3"/>
      <c r="H10" s="3">
        <v>19937240498</v>
      </c>
    </row>
    <row r="11" spans="1:8" ht="13.5" customHeight="1">
      <c r="A11" s="37" t="s">
        <v>59</v>
      </c>
      <c r="B11" s="3">
        <v>4786654205</v>
      </c>
      <c r="C11" s="3"/>
      <c r="D11" s="3">
        <v>1902684094</v>
      </c>
      <c r="E11" s="3"/>
      <c r="F11" s="3">
        <v>4730037774</v>
      </c>
      <c r="G11" s="3"/>
      <c r="H11" s="3">
        <v>1887452264</v>
      </c>
    </row>
    <row r="12" spans="1:8" ht="13.5" customHeight="1">
      <c r="A12" s="37" t="s">
        <v>131</v>
      </c>
      <c r="B12" s="3">
        <v>1164177849</v>
      </c>
      <c r="C12" s="3"/>
      <c r="D12" s="3">
        <v>642689106</v>
      </c>
      <c r="E12" s="3"/>
      <c r="F12" s="7">
        <v>0</v>
      </c>
      <c r="G12" s="3"/>
      <c r="H12" s="7">
        <v>0</v>
      </c>
    </row>
    <row r="13" spans="1:8" ht="13.5" customHeight="1">
      <c r="A13" s="37" t="s">
        <v>60</v>
      </c>
      <c r="B13" s="3">
        <v>2700082582</v>
      </c>
      <c r="C13" s="3"/>
      <c r="D13" s="3">
        <v>1966251768</v>
      </c>
      <c r="E13" s="3"/>
      <c r="F13" s="65">
        <v>2654814462</v>
      </c>
      <c r="G13" s="3"/>
      <c r="H13" s="65">
        <v>1931338267</v>
      </c>
    </row>
    <row r="14" spans="1:8" ht="13.5" customHeight="1">
      <c r="A14" s="41" t="s">
        <v>61</v>
      </c>
      <c r="B14" s="74">
        <f>SUM(B10:B13)</f>
        <v>35756702634</v>
      </c>
      <c r="C14" s="3"/>
      <c r="D14" s="74">
        <f>SUM(D10:D13)</f>
        <v>24622301591</v>
      </c>
      <c r="E14" s="3"/>
      <c r="F14" s="74">
        <f>SUM(F10:F13)</f>
        <v>34682000252</v>
      </c>
      <c r="G14" s="3"/>
      <c r="H14" s="74">
        <f>SUM(H10:H13)</f>
        <v>23756031029</v>
      </c>
    </row>
    <row r="15" spans="1:8" ht="13.5" customHeight="1">
      <c r="A15" s="32"/>
      <c r="B15" s="3"/>
      <c r="C15" s="3"/>
      <c r="D15" s="3"/>
      <c r="E15" s="3"/>
      <c r="F15" s="3"/>
      <c r="G15" s="3"/>
      <c r="H15" s="3"/>
    </row>
    <row r="16" spans="1:8" ht="13.5" customHeight="1">
      <c r="A16" s="32" t="s">
        <v>62</v>
      </c>
      <c r="B16" s="3"/>
      <c r="C16" s="3"/>
      <c r="D16" s="3"/>
      <c r="E16" s="3"/>
      <c r="F16" s="3"/>
      <c r="G16" s="3"/>
      <c r="H16" s="3"/>
    </row>
    <row r="17" spans="1:8" ht="13.5" customHeight="1">
      <c r="A17" s="37" t="s">
        <v>63</v>
      </c>
      <c r="B17" s="3">
        <v>15693011776</v>
      </c>
      <c r="C17" s="3"/>
      <c r="D17" s="3">
        <v>7055596837</v>
      </c>
      <c r="E17" s="3"/>
      <c r="F17" s="3">
        <v>15628847806</v>
      </c>
      <c r="G17" s="3"/>
      <c r="H17" s="3">
        <v>6829410452</v>
      </c>
    </row>
    <row r="18" spans="1:8" ht="13.5" customHeight="1">
      <c r="A18" s="37" t="s">
        <v>59</v>
      </c>
      <c r="B18" s="3">
        <v>376693033</v>
      </c>
      <c r="C18" s="3"/>
      <c r="D18" s="3">
        <v>49002849</v>
      </c>
      <c r="E18" s="3"/>
      <c r="F18" s="3">
        <v>237376422</v>
      </c>
      <c r="G18" s="3"/>
      <c r="H18" s="3">
        <v>166718820</v>
      </c>
    </row>
    <row r="19" spans="1:8" ht="13.5" customHeight="1">
      <c r="A19" s="39" t="s">
        <v>190</v>
      </c>
      <c r="B19" s="3">
        <v>87563251</v>
      </c>
      <c r="C19" s="3"/>
      <c r="D19" s="3">
        <v>283289556</v>
      </c>
      <c r="E19" s="3"/>
      <c r="F19" s="3">
        <v>87486757</v>
      </c>
      <c r="G19" s="3"/>
      <c r="H19" s="3">
        <v>223787843</v>
      </c>
    </row>
    <row r="20" spans="1:8" ht="13.5" customHeight="1">
      <c r="A20" s="37" t="s">
        <v>126</v>
      </c>
      <c r="B20" s="3">
        <v>520548287</v>
      </c>
      <c r="C20" s="3"/>
      <c r="D20" s="3">
        <v>560779315</v>
      </c>
      <c r="E20" s="3"/>
      <c r="F20" s="3">
        <v>520548287</v>
      </c>
      <c r="G20" s="3"/>
      <c r="H20" s="3">
        <v>479999988</v>
      </c>
    </row>
    <row r="21" spans="1:8" ht="13.5" customHeight="1">
      <c r="A21" s="41" t="s">
        <v>64</v>
      </c>
      <c r="B21" s="74">
        <f>SUM(B17:B20)</f>
        <v>16677816347</v>
      </c>
      <c r="C21" s="3"/>
      <c r="D21" s="74">
        <f>SUM(D17:D20)</f>
        <v>7948668557</v>
      </c>
      <c r="E21" s="3"/>
      <c r="F21" s="74">
        <f>SUM(F17:F20)</f>
        <v>16474259272</v>
      </c>
      <c r="G21" s="3"/>
      <c r="H21" s="74">
        <f>SUM(H17:H20)</f>
        <v>7699917103</v>
      </c>
    </row>
    <row r="22" spans="1:8" ht="13.5" customHeight="1">
      <c r="A22" s="32"/>
      <c r="B22" s="3"/>
      <c r="C22" s="3"/>
      <c r="D22" s="3"/>
      <c r="E22" s="3"/>
      <c r="F22" s="3"/>
      <c r="G22" s="3"/>
      <c r="H22" s="3"/>
    </row>
    <row r="23" spans="1:8" ht="13.5" customHeight="1">
      <c r="A23" s="32" t="s">
        <v>65</v>
      </c>
      <c r="B23" s="3">
        <f>+B14-B21</f>
        <v>19078886287</v>
      </c>
      <c r="C23" s="3"/>
      <c r="D23" s="3">
        <f>+D14-D21</f>
        <v>16673633034</v>
      </c>
      <c r="E23" s="3"/>
      <c r="F23" s="3">
        <f>+F14-F21</f>
        <v>18207740980</v>
      </c>
      <c r="G23" s="3"/>
      <c r="H23" s="3">
        <f>+H14-H21</f>
        <v>16056113926</v>
      </c>
    </row>
    <row r="24" spans="1:8" ht="13.5" customHeight="1">
      <c r="A24" s="32" t="s">
        <v>66</v>
      </c>
      <c r="B24" s="3"/>
      <c r="C24" s="3"/>
      <c r="D24" s="3"/>
      <c r="E24" s="3"/>
      <c r="F24" s="3"/>
      <c r="G24" s="3"/>
      <c r="H24" s="3"/>
    </row>
    <row r="25" spans="1:8" ht="13.5" customHeight="1">
      <c r="A25" s="45" t="s">
        <v>270</v>
      </c>
      <c r="B25" s="3">
        <v>11030953775</v>
      </c>
      <c r="C25" s="3"/>
      <c r="D25" s="3">
        <v>5476487041</v>
      </c>
      <c r="E25" s="3"/>
      <c r="F25" s="3">
        <v>5938666473</v>
      </c>
      <c r="G25" s="3"/>
      <c r="H25" s="3">
        <v>3627979185</v>
      </c>
    </row>
    <row r="26" spans="1:8" ht="13.5" customHeight="1">
      <c r="A26" s="32" t="s">
        <v>135</v>
      </c>
      <c r="B26" s="3"/>
      <c r="C26" s="3"/>
      <c r="D26" s="3"/>
      <c r="E26" s="3"/>
      <c r="F26" s="3"/>
      <c r="G26" s="3"/>
      <c r="H26" s="3"/>
    </row>
    <row r="27" spans="1:8" ht="13.5" customHeight="1">
      <c r="A27" s="45" t="s">
        <v>206</v>
      </c>
      <c r="B27" s="3">
        <v>290544116</v>
      </c>
      <c r="C27" s="3"/>
      <c r="D27" s="3">
        <v>583333413</v>
      </c>
      <c r="E27" s="3"/>
      <c r="F27" s="3">
        <v>361333527</v>
      </c>
      <c r="G27" s="3"/>
      <c r="H27" s="3">
        <v>472020815</v>
      </c>
    </row>
    <row r="28" spans="1:8" ht="13.5" customHeight="1">
      <c r="A28" s="32" t="s">
        <v>67</v>
      </c>
      <c r="B28" s="46"/>
      <c r="C28" s="3"/>
      <c r="D28" s="46"/>
      <c r="E28" s="3"/>
      <c r="F28" s="46"/>
      <c r="G28" s="3"/>
      <c r="H28" s="46"/>
    </row>
    <row r="29" spans="1:8" ht="13.5" customHeight="1">
      <c r="A29" s="47" t="s">
        <v>68</v>
      </c>
      <c r="B29" s="2"/>
      <c r="C29" s="3"/>
      <c r="D29" s="2"/>
      <c r="E29" s="3"/>
      <c r="F29" s="2"/>
      <c r="G29" s="3"/>
      <c r="H29" s="2"/>
    </row>
    <row r="30" spans="1:8" ht="13.5" customHeight="1">
      <c r="A30" s="47" t="s">
        <v>69</v>
      </c>
      <c r="B30" s="48">
        <f>+B23-B25-B27</f>
        <v>7757388396</v>
      </c>
      <c r="C30" s="3"/>
      <c r="D30" s="48">
        <f>+D23-D25-D27</f>
        <v>10613812580</v>
      </c>
      <c r="E30" s="3"/>
      <c r="F30" s="48">
        <f>+F23-F25-F27</f>
        <v>11907740980</v>
      </c>
      <c r="G30" s="3"/>
      <c r="H30" s="48">
        <f>+H23-H25-H27</f>
        <v>11956113926</v>
      </c>
    </row>
    <row r="31" spans="1:8" ht="13.5" customHeight="1">
      <c r="A31" s="32"/>
      <c r="B31" s="3"/>
      <c r="C31" s="3"/>
      <c r="D31" s="3"/>
      <c r="E31" s="3"/>
      <c r="F31" s="3"/>
      <c r="G31" s="3"/>
      <c r="H31" s="3"/>
    </row>
    <row r="32" spans="1:8" ht="13.5" customHeight="1">
      <c r="A32" s="32" t="s">
        <v>70</v>
      </c>
      <c r="B32" s="3"/>
      <c r="C32" s="3"/>
      <c r="D32" s="3"/>
      <c r="E32" s="3"/>
      <c r="F32" s="3"/>
      <c r="G32" s="3"/>
      <c r="H32" s="3"/>
    </row>
    <row r="33" spans="1:8" ht="13.5" customHeight="1">
      <c r="A33" s="39" t="s">
        <v>181</v>
      </c>
      <c r="B33" s="3">
        <v>1405903174</v>
      </c>
      <c r="C33" s="3"/>
      <c r="D33" s="3">
        <v>996527170</v>
      </c>
      <c r="E33" s="3"/>
      <c r="F33" s="3">
        <v>1469587894</v>
      </c>
      <c r="G33" s="3"/>
      <c r="H33" s="3">
        <v>431458253</v>
      </c>
    </row>
    <row r="34" spans="1:8" ht="13.5" customHeight="1">
      <c r="A34" s="39" t="s">
        <v>196</v>
      </c>
      <c r="B34" s="3">
        <v>31034026</v>
      </c>
      <c r="C34" s="3"/>
      <c r="D34" s="3">
        <v>151941451</v>
      </c>
      <c r="E34" s="3"/>
      <c r="F34" s="3">
        <v>-3827181494</v>
      </c>
      <c r="G34" s="3"/>
      <c r="H34" s="3">
        <v>-187869561</v>
      </c>
    </row>
    <row r="35" spans="1:8" ht="13.5" customHeight="1">
      <c r="A35" s="37" t="s">
        <v>71</v>
      </c>
      <c r="B35" s="3"/>
      <c r="C35" s="3"/>
      <c r="D35" s="3"/>
      <c r="E35" s="3"/>
      <c r="F35" s="3"/>
      <c r="G35" s="3"/>
      <c r="H35" s="3"/>
    </row>
    <row r="36" spans="1:8" ht="13.5" customHeight="1">
      <c r="A36" s="41" t="s">
        <v>72</v>
      </c>
      <c r="B36" s="3">
        <v>57575030</v>
      </c>
      <c r="C36" s="3"/>
      <c r="D36" s="3">
        <v>62002490</v>
      </c>
      <c r="E36" s="3"/>
      <c r="F36" s="3">
        <v>62070433</v>
      </c>
      <c r="G36" s="3"/>
      <c r="H36" s="3">
        <v>61566738</v>
      </c>
    </row>
    <row r="37" spans="1:8" ht="13.5" customHeight="1">
      <c r="A37" s="41" t="s">
        <v>73</v>
      </c>
      <c r="B37" s="3">
        <v>4760925078</v>
      </c>
      <c r="C37" s="3"/>
      <c r="D37" s="3">
        <v>4077256150</v>
      </c>
      <c r="E37" s="3"/>
      <c r="F37" s="3">
        <v>4446862842</v>
      </c>
      <c r="G37" s="3"/>
      <c r="H37" s="3">
        <v>3692242113</v>
      </c>
    </row>
    <row r="38" spans="1:8" ht="13.5" customHeight="1">
      <c r="A38" s="37" t="s">
        <v>138</v>
      </c>
      <c r="B38" s="3">
        <v>702913410</v>
      </c>
      <c r="C38" s="3"/>
      <c r="D38" s="3">
        <v>618420247</v>
      </c>
      <c r="E38" s="3"/>
      <c r="F38" s="3">
        <v>702913410</v>
      </c>
      <c r="G38" s="3"/>
      <c r="H38" s="3">
        <v>618420247</v>
      </c>
    </row>
    <row r="39" spans="1:8" ht="13.5" customHeight="1">
      <c r="A39" s="39" t="s">
        <v>174</v>
      </c>
      <c r="B39" s="3">
        <v>512428783</v>
      </c>
      <c r="C39" s="3"/>
      <c r="D39" s="3">
        <v>728151915</v>
      </c>
      <c r="E39" s="3"/>
      <c r="F39" s="3">
        <v>183978899</v>
      </c>
      <c r="G39" s="3"/>
      <c r="H39" s="3">
        <v>308927334</v>
      </c>
    </row>
    <row r="40" spans="1:8" ht="13.5" customHeight="1">
      <c r="A40" s="37" t="s">
        <v>248</v>
      </c>
      <c r="B40" s="3">
        <v>105870661</v>
      </c>
      <c r="C40" s="3"/>
      <c r="D40" s="3">
        <v>107001473</v>
      </c>
      <c r="E40" s="3"/>
      <c r="F40" s="3">
        <v>105870661</v>
      </c>
      <c r="G40" s="3"/>
      <c r="H40" s="3">
        <v>107001473</v>
      </c>
    </row>
    <row r="41" spans="1:8" ht="13.5" customHeight="1">
      <c r="A41" s="37" t="s">
        <v>211</v>
      </c>
      <c r="B41" s="3">
        <v>951013626</v>
      </c>
      <c r="D41" s="3">
        <v>766122026</v>
      </c>
      <c r="E41" s="3"/>
      <c r="F41" s="7">
        <v>0</v>
      </c>
      <c r="G41" s="3"/>
      <c r="H41" s="7">
        <v>0</v>
      </c>
    </row>
    <row r="42" spans="1:8" ht="13.5" customHeight="1">
      <c r="A42" s="37" t="s">
        <v>74</v>
      </c>
      <c r="B42" s="3">
        <v>662305541</v>
      </c>
      <c r="D42" s="3">
        <v>755831802</v>
      </c>
      <c r="E42" s="3"/>
      <c r="F42" s="3">
        <v>87624926</v>
      </c>
      <c r="G42" s="3"/>
      <c r="H42" s="3">
        <v>476023070</v>
      </c>
    </row>
    <row r="43" spans="1:8" ht="13.5" customHeight="1">
      <c r="A43" s="41" t="s">
        <v>75</v>
      </c>
      <c r="B43" s="74">
        <f>SUM(B33:B42)</f>
        <v>9189969329</v>
      </c>
      <c r="C43" s="3"/>
      <c r="D43" s="74">
        <f>SUM(D33:D42)</f>
        <v>8263254724</v>
      </c>
      <c r="E43" s="3"/>
      <c r="F43" s="74">
        <f>SUM(F33:F42)</f>
        <v>3231727571</v>
      </c>
      <c r="G43" s="3"/>
      <c r="H43" s="74">
        <f>SUM(H33:H42)</f>
        <v>5507769667</v>
      </c>
    </row>
    <row r="44" spans="1:8" ht="13.5" customHeight="1">
      <c r="A44" s="32"/>
      <c r="B44" s="3"/>
      <c r="C44" s="3"/>
      <c r="D44" s="3"/>
      <c r="E44" s="3"/>
      <c r="F44" s="3"/>
      <c r="G44" s="3"/>
      <c r="H44" s="3"/>
    </row>
    <row r="45" spans="1:8" ht="13.5" customHeight="1">
      <c r="A45" s="32" t="s">
        <v>76</v>
      </c>
      <c r="B45" s="3"/>
      <c r="C45" s="3"/>
      <c r="D45" s="3"/>
      <c r="E45" s="3"/>
      <c r="F45" s="3"/>
      <c r="G45" s="3"/>
      <c r="H45" s="3"/>
    </row>
    <row r="46" spans="1:8" ht="13.5" customHeight="1">
      <c r="A46" s="39" t="s">
        <v>128</v>
      </c>
      <c r="B46" s="3">
        <v>5155159358</v>
      </c>
      <c r="C46" s="3"/>
      <c r="D46" s="3">
        <v>4739808758</v>
      </c>
      <c r="E46" s="3"/>
      <c r="F46" s="3">
        <v>4125522689</v>
      </c>
      <c r="G46" s="3"/>
      <c r="H46" s="3">
        <v>3879476975</v>
      </c>
    </row>
    <row r="47" spans="1:8" ht="13.5" customHeight="1">
      <c r="A47" s="37" t="s">
        <v>77</v>
      </c>
      <c r="B47" s="3">
        <v>3328484539</v>
      </c>
      <c r="C47" s="3"/>
      <c r="D47" s="3">
        <v>2787977068</v>
      </c>
      <c r="E47" s="3"/>
      <c r="F47" s="3">
        <v>2805552050</v>
      </c>
      <c r="G47" s="3"/>
      <c r="H47" s="3">
        <v>2404814766</v>
      </c>
    </row>
    <row r="48" spans="1:8" ht="13.5" customHeight="1">
      <c r="A48" s="37" t="s">
        <v>78</v>
      </c>
      <c r="B48" s="3">
        <v>1457605078</v>
      </c>
      <c r="C48" s="3"/>
      <c r="D48" s="3">
        <v>1067794542</v>
      </c>
      <c r="E48" s="3"/>
      <c r="F48" s="3">
        <v>1316374442</v>
      </c>
      <c r="G48" s="3"/>
      <c r="H48" s="3">
        <v>945047223</v>
      </c>
    </row>
    <row r="49" spans="1:8" ht="13.5" customHeight="1">
      <c r="A49" s="37" t="s">
        <v>79</v>
      </c>
      <c r="B49" s="3">
        <v>895683137</v>
      </c>
      <c r="C49" s="3"/>
      <c r="D49" s="3">
        <v>589855642</v>
      </c>
      <c r="E49" s="3"/>
      <c r="F49" s="3">
        <v>840909223</v>
      </c>
      <c r="G49" s="3"/>
      <c r="H49" s="3">
        <v>556497336</v>
      </c>
    </row>
    <row r="50" spans="1:8" ht="13.5" customHeight="1">
      <c r="A50" s="37" t="s">
        <v>80</v>
      </c>
      <c r="B50" s="3">
        <v>36982633</v>
      </c>
      <c r="C50" s="3"/>
      <c r="D50" s="3">
        <v>32715600</v>
      </c>
      <c r="E50" s="3"/>
      <c r="F50" s="3">
        <v>20127733</v>
      </c>
      <c r="G50" s="3"/>
      <c r="H50" s="3">
        <v>19322600</v>
      </c>
    </row>
    <row r="51" spans="1:8" ht="13.5" customHeight="1">
      <c r="A51" s="37" t="s">
        <v>81</v>
      </c>
      <c r="B51" s="3"/>
      <c r="C51" s="3"/>
      <c r="D51" s="3"/>
      <c r="E51" s="3"/>
      <c r="F51" s="3"/>
      <c r="G51" s="3"/>
      <c r="H51" s="3"/>
    </row>
    <row r="52" spans="1:8" ht="13.5" customHeight="1">
      <c r="A52" s="49" t="s">
        <v>82</v>
      </c>
      <c r="B52" s="3">
        <v>2279945913</v>
      </c>
      <c r="C52" s="3"/>
      <c r="D52" s="3">
        <v>2079534257</v>
      </c>
      <c r="E52" s="3"/>
      <c r="F52" s="3">
        <v>2266721642</v>
      </c>
      <c r="G52" s="3"/>
      <c r="H52" s="3">
        <v>2052312131</v>
      </c>
    </row>
    <row r="53" spans="1:8" ht="13.5" customHeight="1">
      <c r="A53" s="37" t="s">
        <v>83</v>
      </c>
      <c r="B53" s="3">
        <v>2219457895</v>
      </c>
      <c r="C53" s="3"/>
      <c r="D53" s="3">
        <v>1454276859</v>
      </c>
      <c r="E53" s="3"/>
      <c r="F53" s="3">
        <v>2090045035</v>
      </c>
      <c r="G53" s="3"/>
      <c r="H53" s="3">
        <v>1581888586</v>
      </c>
    </row>
    <row r="54" spans="1:8" ht="13.5" customHeight="1">
      <c r="A54" s="41" t="s">
        <v>84</v>
      </c>
      <c r="B54" s="74">
        <f>SUM(B46:B53)</f>
        <v>15373318553</v>
      </c>
      <c r="C54" s="3"/>
      <c r="D54" s="74">
        <f>SUM(D46:D53)</f>
        <v>12751962726</v>
      </c>
      <c r="E54" s="3"/>
      <c r="F54" s="74">
        <f>SUM(F46:F53)</f>
        <v>13465252814</v>
      </c>
      <c r="G54" s="3"/>
      <c r="H54" s="74">
        <f>SUM(H46:H53)</f>
        <v>11439359617</v>
      </c>
    </row>
    <row r="55" spans="1:8" ht="13.5" customHeight="1">
      <c r="A55" s="41"/>
      <c r="B55" s="2"/>
      <c r="C55" s="3"/>
      <c r="D55" s="2"/>
      <c r="E55" s="3"/>
      <c r="F55" s="2"/>
      <c r="G55" s="3"/>
      <c r="H55" s="2"/>
    </row>
    <row r="56" spans="1:8" ht="13.5" customHeight="1">
      <c r="A56" s="41"/>
      <c r="B56" s="2"/>
      <c r="C56" s="3"/>
      <c r="D56" s="2"/>
      <c r="E56" s="3"/>
      <c r="F56" s="2"/>
      <c r="G56" s="3"/>
      <c r="H56" s="2"/>
    </row>
    <row r="57" spans="1:8" ht="13.5" customHeight="1">
      <c r="A57" s="41"/>
      <c r="B57" s="2"/>
      <c r="C57" s="3"/>
      <c r="D57" s="2"/>
      <c r="E57" s="3"/>
      <c r="F57" s="2"/>
      <c r="G57" s="3"/>
      <c r="H57" s="2"/>
    </row>
    <row r="58" spans="1:8" ht="13.5" customHeight="1">
      <c r="A58" s="41"/>
      <c r="B58" s="2"/>
      <c r="C58" s="3"/>
      <c r="D58" s="2"/>
      <c r="E58" s="3"/>
      <c r="F58" s="2"/>
      <c r="G58" s="3"/>
      <c r="H58" s="2"/>
    </row>
    <row r="59" spans="1:8" ht="13.5" customHeight="1">
      <c r="A59" s="83" t="s">
        <v>34</v>
      </c>
      <c r="B59" s="83"/>
      <c r="C59" s="83"/>
      <c r="D59" s="83"/>
      <c r="E59" s="83"/>
      <c r="F59" s="83"/>
      <c r="G59" s="83"/>
      <c r="H59" s="83"/>
    </row>
    <row r="60" spans="1:8" ht="13.5" customHeight="1">
      <c r="A60" s="84" t="s">
        <v>165</v>
      </c>
      <c r="B60" s="83"/>
      <c r="C60" s="83"/>
      <c r="D60" s="83"/>
      <c r="E60" s="83"/>
      <c r="F60" s="83"/>
      <c r="G60" s="83"/>
      <c r="H60" s="83"/>
    </row>
    <row r="61" spans="1:8" ht="13.5" customHeight="1">
      <c r="A61" s="84" t="s">
        <v>221</v>
      </c>
      <c r="B61" s="83"/>
      <c r="C61" s="83"/>
      <c r="D61" s="83"/>
      <c r="E61" s="83"/>
      <c r="F61" s="83"/>
      <c r="G61" s="83"/>
      <c r="H61" s="83"/>
    </row>
    <row r="62" spans="1:8" ht="13.5" customHeight="1">
      <c r="A62" s="43"/>
      <c r="B62" s="43"/>
      <c r="C62" s="43"/>
      <c r="D62" s="43"/>
      <c r="E62" s="43"/>
      <c r="F62" s="43"/>
      <c r="G62" s="43"/>
      <c r="H62" s="44" t="s">
        <v>25</v>
      </c>
    </row>
    <row r="63" spans="1:8" ht="13.5" customHeight="1">
      <c r="A63" s="32"/>
      <c r="B63" s="83" t="s">
        <v>2</v>
      </c>
      <c r="C63" s="83"/>
      <c r="D63" s="83"/>
      <c r="E63" s="32"/>
      <c r="F63" s="83" t="s">
        <v>3</v>
      </c>
      <c r="G63" s="83"/>
      <c r="H63" s="83"/>
    </row>
    <row r="64" spans="1:8" ht="13.5" customHeight="1">
      <c r="A64" s="32"/>
      <c r="B64" s="83" t="s">
        <v>27</v>
      </c>
      <c r="C64" s="83"/>
      <c r="D64" s="83"/>
      <c r="E64" s="32"/>
      <c r="F64" s="83" t="s">
        <v>27</v>
      </c>
      <c r="G64" s="83"/>
      <c r="H64" s="83"/>
    </row>
    <row r="65" spans="1:8" ht="13.5" customHeight="1">
      <c r="A65" s="32"/>
      <c r="B65" s="40">
        <v>2006</v>
      </c>
      <c r="C65" s="40"/>
      <c r="D65" s="40">
        <v>2005</v>
      </c>
      <c r="E65" s="32"/>
      <c r="F65" s="40">
        <v>2006</v>
      </c>
      <c r="G65" s="40"/>
      <c r="H65" s="40">
        <v>2005</v>
      </c>
    </row>
    <row r="66" spans="1:8" ht="13.5" customHeight="1">
      <c r="A66" s="32"/>
      <c r="B66" s="40"/>
      <c r="C66" s="40"/>
      <c r="D66" s="67" t="s">
        <v>224</v>
      </c>
      <c r="E66" s="32"/>
      <c r="F66" s="40"/>
      <c r="G66" s="40"/>
      <c r="H66" s="40"/>
    </row>
    <row r="67" spans="1:8" ht="13.5" customHeight="1">
      <c r="A67" s="32"/>
      <c r="B67" s="32"/>
      <c r="C67" s="32"/>
      <c r="D67" s="32"/>
      <c r="E67" s="32"/>
      <c r="F67" s="32"/>
      <c r="G67" s="32"/>
      <c r="H67" s="32"/>
    </row>
    <row r="68" spans="1:8" ht="13.5" customHeight="1">
      <c r="A68" s="50" t="s">
        <v>162</v>
      </c>
      <c r="B68" s="3">
        <f>+B30+B43-B54</f>
        <v>1574039172</v>
      </c>
      <c r="C68" s="3"/>
      <c r="D68" s="3">
        <f>+D30+D43-D54</f>
        <v>6125104578</v>
      </c>
      <c r="E68" s="3"/>
      <c r="F68" s="3">
        <f>+F30+F43-F54</f>
        <v>1674215737</v>
      </c>
      <c r="G68" s="3"/>
      <c r="H68" s="3">
        <f>+H30+H43-H54</f>
        <v>6024523976</v>
      </c>
    </row>
    <row r="69" spans="1:8" ht="13.5" customHeight="1">
      <c r="A69" s="50" t="s">
        <v>256</v>
      </c>
      <c r="B69" s="48">
        <v>67413777</v>
      </c>
      <c r="C69" s="3"/>
      <c r="D69" s="48">
        <v>52377780</v>
      </c>
      <c r="E69" s="3"/>
      <c r="F69" s="48">
        <v>7820593</v>
      </c>
      <c r="G69" s="3"/>
      <c r="H69" s="48">
        <v>7608292</v>
      </c>
    </row>
    <row r="70" spans="1:8" ht="13.5" customHeight="1">
      <c r="A70" s="50" t="s">
        <v>163</v>
      </c>
      <c r="B70" s="3">
        <f>+B68-B69</f>
        <v>1506625395</v>
      </c>
      <c r="C70" s="3"/>
      <c r="D70" s="3">
        <f>+D68-D69</f>
        <v>6072726798</v>
      </c>
      <c r="E70" s="3"/>
      <c r="F70" s="3">
        <f>+F68-F69</f>
        <v>1666395144</v>
      </c>
      <c r="G70" s="3"/>
      <c r="H70" s="3">
        <f>+H68-H69</f>
        <v>6016915684</v>
      </c>
    </row>
    <row r="71" spans="1:8" ht="13.5" customHeight="1">
      <c r="A71" s="50" t="s">
        <v>252</v>
      </c>
      <c r="B71" s="3"/>
      <c r="C71" s="3"/>
      <c r="D71" s="3"/>
      <c r="E71" s="3"/>
      <c r="F71" s="3"/>
      <c r="G71" s="3"/>
      <c r="H71" s="3"/>
    </row>
    <row r="72" spans="1:8" ht="13.5" customHeight="1">
      <c r="A72" s="45" t="s">
        <v>260</v>
      </c>
      <c r="B72" s="3"/>
      <c r="C72" s="3"/>
      <c r="D72" s="3"/>
      <c r="E72" s="3"/>
      <c r="F72" s="3"/>
      <c r="G72" s="3"/>
      <c r="H72" s="3"/>
    </row>
    <row r="73" spans="1:8" ht="13.5" customHeight="1">
      <c r="A73" s="45" t="s">
        <v>195</v>
      </c>
      <c r="B73" s="3">
        <v>105410288</v>
      </c>
      <c r="C73" s="3"/>
      <c r="D73" s="3">
        <v>-17578563</v>
      </c>
      <c r="E73" s="3"/>
      <c r="F73" s="7">
        <v>0</v>
      </c>
      <c r="G73" s="3"/>
      <c r="H73" s="7">
        <v>0</v>
      </c>
    </row>
    <row r="74" spans="1:8" ht="13.5" customHeight="1">
      <c r="A74" s="50" t="s">
        <v>251</v>
      </c>
      <c r="B74" s="3"/>
      <c r="C74" s="3"/>
      <c r="D74" s="3"/>
      <c r="E74" s="3"/>
      <c r="F74" s="3"/>
      <c r="G74" s="3"/>
      <c r="H74" s="3"/>
    </row>
    <row r="75" spans="1:8" ht="13.5" customHeight="1">
      <c r="A75" s="47" t="s">
        <v>85</v>
      </c>
      <c r="B75" s="3">
        <v>54359461</v>
      </c>
      <c r="C75" s="3"/>
      <c r="D75" s="3">
        <v>-38232551</v>
      </c>
      <c r="E75" s="3"/>
      <c r="F75" s="7">
        <v>0</v>
      </c>
      <c r="G75" s="52"/>
      <c r="H75" s="7">
        <v>0</v>
      </c>
    </row>
    <row r="76" spans="1:8" ht="13.5" customHeight="1" thickBot="1">
      <c r="A76" s="53" t="s">
        <v>161</v>
      </c>
      <c r="B76" s="75">
        <f>SUM(B70:B75)</f>
        <v>1666395144</v>
      </c>
      <c r="C76" s="3"/>
      <c r="D76" s="75">
        <f>SUM(D70:D75)</f>
        <v>6016915684</v>
      </c>
      <c r="E76" s="3"/>
      <c r="F76" s="75">
        <f>SUM(F70:F75)</f>
        <v>1666395144</v>
      </c>
      <c r="G76" s="3"/>
      <c r="H76" s="75">
        <f>SUM(H70:H75)</f>
        <v>6016915684</v>
      </c>
    </row>
    <row r="77" spans="1:8" ht="13.5" customHeight="1" thickTop="1">
      <c r="A77" s="32"/>
      <c r="B77" s="51"/>
      <c r="C77" s="51"/>
      <c r="D77" s="51"/>
      <c r="E77" s="51"/>
      <c r="F77" s="51"/>
      <c r="G77" s="51"/>
      <c r="H77" s="51"/>
    </row>
    <row r="78" spans="1:8" ht="13.5" customHeight="1">
      <c r="A78" s="53" t="s">
        <v>159</v>
      </c>
      <c r="B78" s="51"/>
      <c r="C78" s="51"/>
      <c r="D78" s="51"/>
      <c r="E78" s="51"/>
      <c r="F78" s="51"/>
      <c r="G78" s="51"/>
      <c r="H78" s="51"/>
    </row>
    <row r="79" spans="1:8" ht="13.5" customHeight="1">
      <c r="A79" s="45" t="s">
        <v>257</v>
      </c>
      <c r="B79" s="54">
        <v>0.58</v>
      </c>
      <c r="C79" s="54"/>
      <c r="D79" s="54">
        <v>2.1</v>
      </c>
      <c r="E79" s="54"/>
      <c r="F79" s="54">
        <v>0.58</v>
      </c>
      <c r="G79" s="54"/>
      <c r="H79" s="54">
        <v>2.1</v>
      </c>
    </row>
    <row r="80" spans="1:8" ht="13.5" customHeight="1">
      <c r="A80" s="63" t="s">
        <v>182</v>
      </c>
      <c r="B80" s="32"/>
      <c r="C80" s="32"/>
      <c r="D80" s="32"/>
      <c r="E80" s="32"/>
      <c r="F80" s="32"/>
      <c r="G80" s="32"/>
      <c r="H80" s="32"/>
    </row>
    <row r="81" spans="1:8" ht="13.5" customHeight="1">
      <c r="A81" s="45" t="s">
        <v>257</v>
      </c>
      <c r="B81" s="54">
        <v>0.47</v>
      </c>
      <c r="C81" s="51"/>
      <c r="D81" s="54">
        <v>1.47</v>
      </c>
      <c r="E81" s="54"/>
      <c r="F81" s="54">
        <v>0.47</v>
      </c>
      <c r="G81" s="54"/>
      <c r="H81" s="54">
        <v>1.47</v>
      </c>
    </row>
    <row r="82" spans="1:8" ht="13.5" customHeight="1">
      <c r="A82" s="32"/>
      <c r="B82" s="32"/>
      <c r="C82" s="32"/>
      <c r="D82" s="32"/>
      <c r="E82" s="32"/>
      <c r="F82" s="32"/>
      <c r="G82" s="32"/>
      <c r="H82" s="32"/>
    </row>
    <row r="83" spans="1:8" ht="13.5" customHeight="1">
      <c r="A83" s="32"/>
      <c r="B83" s="32"/>
      <c r="C83" s="32"/>
      <c r="D83" s="32"/>
      <c r="E83" s="32"/>
      <c r="F83" s="32"/>
      <c r="G83" s="32"/>
      <c r="H83" s="32"/>
    </row>
    <row r="84" spans="1:8" ht="13.5" customHeight="1">
      <c r="A84" s="32"/>
      <c r="B84" s="32"/>
      <c r="C84" s="32"/>
      <c r="D84" s="32"/>
      <c r="E84" s="32"/>
      <c r="F84" s="32"/>
      <c r="G84" s="32"/>
      <c r="H84" s="32"/>
    </row>
    <row r="85" spans="1:8" ht="13.5" customHeight="1">
      <c r="A85" s="32"/>
      <c r="B85" s="32"/>
      <c r="C85" s="32"/>
      <c r="D85" s="32"/>
      <c r="E85" s="32"/>
      <c r="F85" s="32"/>
      <c r="G85" s="32"/>
      <c r="H85" s="32"/>
    </row>
    <row r="86" spans="1:8" ht="13.5" customHeight="1">
      <c r="A86" s="32"/>
      <c r="B86" s="32"/>
      <c r="C86" s="32"/>
      <c r="D86" s="32"/>
      <c r="E86" s="32"/>
      <c r="F86" s="32"/>
      <c r="G86" s="32"/>
      <c r="H86" s="32"/>
    </row>
    <row r="87" spans="1:8" ht="13.5" customHeight="1">
      <c r="A87" s="32"/>
      <c r="B87" s="32"/>
      <c r="C87" s="32"/>
      <c r="D87" s="32"/>
      <c r="E87" s="32"/>
      <c r="F87" s="32"/>
      <c r="G87" s="32"/>
      <c r="H87" s="32"/>
    </row>
    <row r="88" spans="1:8" ht="13.5" customHeight="1">
      <c r="A88" s="32"/>
      <c r="B88" s="32"/>
      <c r="C88" s="32"/>
      <c r="D88" s="32"/>
      <c r="E88" s="32"/>
      <c r="F88" s="32"/>
      <c r="G88" s="32"/>
      <c r="H88" s="32"/>
    </row>
    <row r="89" spans="1:8" ht="13.5" customHeight="1">
      <c r="A89" s="32"/>
      <c r="B89" s="32"/>
      <c r="C89" s="32"/>
      <c r="D89" s="32"/>
      <c r="E89" s="32"/>
      <c r="F89" s="32"/>
      <c r="G89" s="32"/>
      <c r="H89" s="32"/>
    </row>
    <row r="90" spans="1:8" ht="13.5" customHeight="1">
      <c r="A90" s="32"/>
      <c r="B90" s="32"/>
      <c r="C90" s="32"/>
      <c r="D90" s="32"/>
      <c r="E90" s="32"/>
      <c r="F90" s="32"/>
      <c r="G90" s="32"/>
      <c r="H90" s="32"/>
    </row>
    <row r="91" spans="1:8" ht="13.5" customHeight="1">
      <c r="A91" s="32"/>
      <c r="B91" s="32"/>
      <c r="C91" s="32"/>
      <c r="D91" s="32"/>
      <c r="E91" s="32"/>
      <c r="F91" s="32"/>
      <c r="G91" s="32"/>
      <c r="H91" s="32"/>
    </row>
    <row r="92" spans="1:8" ht="13.5" customHeight="1">
      <c r="A92" s="32"/>
      <c r="B92" s="32"/>
      <c r="C92" s="32"/>
      <c r="D92" s="32"/>
      <c r="E92" s="32"/>
      <c r="F92" s="32"/>
      <c r="G92" s="32"/>
      <c r="H92" s="32"/>
    </row>
    <row r="93" spans="1:8" ht="13.5" customHeight="1">
      <c r="A93" s="32"/>
      <c r="B93" s="32"/>
      <c r="C93" s="32"/>
      <c r="D93" s="32"/>
      <c r="E93" s="32"/>
      <c r="F93" s="32"/>
      <c r="G93" s="32"/>
      <c r="H93" s="32"/>
    </row>
    <row r="94" spans="1:8" ht="13.5" customHeight="1">
      <c r="A94" s="32"/>
      <c r="B94" s="32"/>
      <c r="C94" s="32"/>
      <c r="D94" s="32"/>
      <c r="E94" s="32"/>
      <c r="F94" s="32"/>
      <c r="G94" s="32"/>
      <c r="H94" s="32"/>
    </row>
    <row r="95" spans="1:8" ht="13.5" customHeight="1">
      <c r="A95" s="32"/>
      <c r="B95" s="32"/>
      <c r="C95" s="32"/>
      <c r="D95" s="32"/>
      <c r="E95" s="32"/>
      <c r="F95" s="32"/>
      <c r="G95" s="32"/>
      <c r="H95" s="32"/>
    </row>
    <row r="96" spans="1:8" ht="13.5" customHeight="1">
      <c r="A96" s="32"/>
      <c r="B96" s="32"/>
      <c r="C96" s="32"/>
      <c r="D96" s="32"/>
      <c r="E96" s="32"/>
      <c r="F96" s="32"/>
      <c r="G96" s="32"/>
      <c r="H96" s="32"/>
    </row>
    <row r="97" spans="1:8" ht="13.5" customHeight="1">
      <c r="A97" s="32"/>
      <c r="B97" s="32"/>
      <c r="C97" s="32"/>
      <c r="D97" s="32"/>
      <c r="E97" s="32"/>
      <c r="F97" s="32"/>
      <c r="G97" s="32"/>
      <c r="H97" s="32"/>
    </row>
    <row r="98" spans="1:8" ht="13.5" customHeight="1">
      <c r="A98" s="32"/>
      <c r="B98" s="32"/>
      <c r="C98" s="32"/>
      <c r="D98" s="32"/>
      <c r="E98" s="32"/>
      <c r="F98" s="32"/>
      <c r="G98" s="32"/>
      <c r="H98" s="32"/>
    </row>
    <row r="99" spans="1:8" ht="13.5" customHeight="1">
      <c r="A99" s="32"/>
      <c r="B99" s="32"/>
      <c r="C99" s="32"/>
      <c r="D99" s="32"/>
      <c r="E99" s="32"/>
      <c r="F99" s="32"/>
      <c r="G99" s="32"/>
      <c r="H99" s="32"/>
    </row>
    <row r="100" spans="1:8" ht="13.5" customHeight="1">
      <c r="A100" s="32"/>
      <c r="B100" s="32"/>
      <c r="C100" s="32"/>
      <c r="D100" s="32"/>
      <c r="E100" s="32"/>
      <c r="F100" s="32"/>
      <c r="G100" s="32"/>
      <c r="H100" s="32"/>
    </row>
    <row r="101" spans="1:8" ht="13.5" customHeight="1">
      <c r="A101" s="32"/>
      <c r="B101" s="32"/>
      <c r="C101" s="32"/>
      <c r="D101" s="32"/>
      <c r="E101" s="32"/>
      <c r="F101" s="32"/>
      <c r="G101" s="32"/>
      <c r="H101" s="32"/>
    </row>
    <row r="102" spans="1:8" ht="13.5" customHeight="1">
      <c r="A102" s="32"/>
      <c r="B102" s="32"/>
      <c r="C102" s="32"/>
      <c r="D102" s="32"/>
      <c r="E102" s="32"/>
      <c r="F102" s="32"/>
      <c r="G102" s="32"/>
      <c r="H102" s="32"/>
    </row>
    <row r="103" spans="1:8" ht="13.5" customHeight="1">
      <c r="A103" s="32"/>
      <c r="B103" s="32"/>
      <c r="C103" s="32"/>
      <c r="D103" s="32"/>
      <c r="E103" s="32"/>
      <c r="F103" s="32"/>
      <c r="G103" s="32"/>
      <c r="H103" s="32"/>
    </row>
    <row r="104" spans="1:8" ht="13.5" customHeight="1">
      <c r="A104" s="32" t="s">
        <v>26</v>
      </c>
      <c r="B104" s="32"/>
      <c r="C104" s="32"/>
      <c r="D104" s="32"/>
      <c r="E104" s="32"/>
      <c r="F104" s="32"/>
      <c r="G104" s="32"/>
      <c r="H104" s="32"/>
    </row>
    <row r="105" spans="1:8" ht="13.5" customHeight="1">
      <c r="A105" s="32"/>
      <c r="B105" s="32"/>
      <c r="C105" s="32"/>
      <c r="D105" s="32"/>
      <c r="E105" s="32"/>
      <c r="F105" s="32"/>
      <c r="G105" s="32"/>
      <c r="H105" s="32"/>
    </row>
    <row r="106" spans="1:8" ht="13.5" customHeight="1">
      <c r="A106" s="32"/>
      <c r="B106" s="32"/>
      <c r="C106" s="32"/>
      <c r="D106" s="32"/>
      <c r="E106" s="32"/>
      <c r="F106" s="32"/>
      <c r="G106" s="32"/>
      <c r="H106" s="32"/>
    </row>
    <row r="107" spans="1:8" ht="13.5" customHeight="1">
      <c r="A107" s="32"/>
      <c r="B107" s="32"/>
      <c r="C107" s="32"/>
      <c r="D107" s="32"/>
      <c r="E107" s="32"/>
      <c r="F107" s="32"/>
      <c r="G107" s="32"/>
      <c r="H107" s="32"/>
    </row>
    <row r="108" spans="1:8" ht="13.5" customHeight="1">
      <c r="A108" s="32"/>
      <c r="B108" s="32"/>
      <c r="C108" s="32"/>
      <c r="D108" s="32"/>
      <c r="E108" s="32"/>
      <c r="F108" s="32"/>
      <c r="G108" s="32"/>
      <c r="H108" s="32"/>
    </row>
    <row r="109" spans="1:8" ht="13.5" customHeight="1">
      <c r="A109" s="32"/>
      <c r="B109" s="32"/>
      <c r="C109" s="32"/>
      <c r="D109" s="32"/>
      <c r="E109" s="32"/>
      <c r="F109" s="32"/>
      <c r="G109" s="32"/>
      <c r="H109" s="32"/>
    </row>
    <row r="110" spans="1:8" ht="13.5" customHeight="1">
      <c r="A110" s="38" t="s">
        <v>279</v>
      </c>
      <c r="B110" s="32"/>
      <c r="C110" s="32"/>
      <c r="D110" s="81" t="s">
        <v>171</v>
      </c>
      <c r="E110" s="81"/>
      <c r="F110" s="81"/>
      <c r="G110" s="32"/>
      <c r="H110" s="32"/>
    </row>
    <row r="111" spans="1:8" ht="13.5" customHeight="1">
      <c r="A111" s="36" t="s">
        <v>280</v>
      </c>
      <c r="B111" s="32"/>
      <c r="C111" s="32"/>
      <c r="D111" s="82" t="s">
        <v>281</v>
      </c>
      <c r="E111" s="82"/>
      <c r="F111" s="82"/>
      <c r="G111" s="32"/>
      <c r="H111" s="32"/>
    </row>
  </sheetData>
  <mergeCells count="16">
    <mergeCell ref="B63:D63"/>
    <mergeCell ref="F63:H63"/>
    <mergeCell ref="B6:D6"/>
    <mergeCell ref="F6:H6"/>
    <mergeCell ref="A59:H59"/>
    <mergeCell ref="A60:H60"/>
    <mergeCell ref="A61:H61"/>
    <mergeCell ref="A1:H1"/>
    <mergeCell ref="A2:H2"/>
    <mergeCell ref="A3:H3"/>
    <mergeCell ref="B5:D5"/>
    <mergeCell ref="F5:H5"/>
    <mergeCell ref="D110:F110"/>
    <mergeCell ref="D111:F111"/>
    <mergeCell ref="B64:D64"/>
    <mergeCell ref="F64:H64"/>
  </mergeCells>
  <printOptions/>
  <pageMargins left="0.984251968503937" right="0.31496062992125984" top="0.984251968503937" bottom="0.5118110236220472" header="0.511811023622047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7"/>
  <sheetViews>
    <sheetView zoomScale="70" zoomScaleNormal="70" workbookViewId="0" topLeftCell="A103">
      <selection activeCell="F30" sqref="F30"/>
    </sheetView>
  </sheetViews>
  <sheetFormatPr defaultColWidth="9.140625" defaultRowHeight="13.5" customHeight="1"/>
  <cols>
    <col min="1" max="1" width="23.00390625" style="87" customWidth="1"/>
    <col min="2" max="2" width="13.421875" style="87" customWidth="1"/>
    <col min="3" max="3" width="1.8515625" style="87" customWidth="1"/>
    <col min="4" max="4" width="12.7109375" style="87" customWidth="1"/>
    <col min="5" max="5" width="0.85546875" style="87" customWidth="1"/>
    <col min="6" max="6" width="12.140625" style="87" customWidth="1"/>
    <col min="7" max="7" width="2.28125" style="87" customWidth="1"/>
    <col min="8" max="8" width="13.421875" style="87" customWidth="1"/>
    <col min="9" max="9" width="0.85546875" style="87" customWidth="1"/>
    <col min="10" max="10" width="15.140625" style="87" customWidth="1"/>
    <col min="11" max="11" width="2.8515625" style="87" customWidth="1"/>
    <col min="12" max="12" width="13.28125" style="87" customWidth="1"/>
    <col min="13" max="13" width="0.85546875" style="87" customWidth="1"/>
    <col min="14" max="14" width="12.7109375" style="87" customWidth="1"/>
    <col min="15" max="15" width="0.85546875" style="87" customWidth="1"/>
    <col min="16" max="16" width="13.7109375" style="87" customWidth="1"/>
    <col min="17" max="17" width="0.85546875" style="87" customWidth="1"/>
    <col min="18" max="18" width="14.28125" style="87" customWidth="1"/>
    <col min="19" max="19" width="0.85546875" style="87" customWidth="1"/>
    <col min="20" max="20" width="9.28125" style="87" customWidth="1"/>
    <col min="21" max="16384" width="9.140625" style="87" customWidth="1"/>
  </cols>
  <sheetData>
    <row r="1" spans="2:20" ht="13.5" customHeight="1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9"/>
      <c r="T1" s="89"/>
    </row>
    <row r="2" spans="2:20" ht="13.5" customHeight="1">
      <c r="B2" s="88" t="s">
        <v>86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9"/>
      <c r="T2" s="89"/>
    </row>
    <row r="3" spans="2:20" ht="13.5" customHeight="1">
      <c r="B3" s="90" t="s">
        <v>234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1"/>
      <c r="T3" s="91"/>
    </row>
    <row r="4" spans="1:21" ht="13.5" customHeight="1">
      <c r="A4" s="92"/>
      <c r="B4" s="93"/>
      <c r="C4" s="93"/>
      <c r="D4" s="93"/>
      <c r="E4" s="93"/>
      <c r="F4" s="93"/>
      <c r="G4" s="93"/>
      <c r="H4" s="93"/>
      <c r="I4" s="92"/>
      <c r="J4" s="94"/>
      <c r="K4" s="95"/>
      <c r="L4" s="95"/>
      <c r="M4" s="95"/>
      <c r="N4" s="95"/>
      <c r="R4" s="96" t="s">
        <v>25</v>
      </c>
      <c r="U4" s="97"/>
    </row>
    <row r="5" spans="1:21" ht="13.5" customHeight="1">
      <c r="A5" s="92"/>
      <c r="B5" s="98" t="s">
        <v>142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U5" s="97"/>
    </row>
    <row r="6" spans="1:18" ht="13.5" customHeight="1">
      <c r="A6" s="99"/>
      <c r="B6" s="89" t="s">
        <v>143</v>
      </c>
      <c r="C6" s="89"/>
      <c r="D6" s="89" t="s">
        <v>237</v>
      </c>
      <c r="E6" s="89"/>
      <c r="F6" s="91" t="s">
        <v>144</v>
      </c>
      <c r="G6" s="89"/>
      <c r="H6" s="89" t="s">
        <v>145</v>
      </c>
      <c r="I6" s="93" t="s">
        <v>146</v>
      </c>
      <c r="J6" s="93"/>
      <c r="K6" s="93"/>
      <c r="L6" s="100" t="s">
        <v>228</v>
      </c>
      <c r="M6" s="100"/>
      <c r="N6" s="100"/>
      <c r="O6" s="93" t="s">
        <v>147</v>
      </c>
      <c r="P6" s="93"/>
      <c r="Q6" s="93"/>
      <c r="R6" s="89" t="s">
        <v>44</v>
      </c>
    </row>
    <row r="7" spans="1:18" ht="13.5" customHeight="1">
      <c r="A7" s="99"/>
      <c r="B7" s="101" t="s">
        <v>148</v>
      </c>
      <c r="C7" s="101"/>
      <c r="D7" s="101" t="s">
        <v>238</v>
      </c>
      <c r="E7" s="89"/>
      <c r="F7" s="91" t="s">
        <v>149</v>
      </c>
      <c r="G7" s="89"/>
      <c r="H7" s="89"/>
      <c r="I7" s="89"/>
      <c r="J7" s="89" t="s">
        <v>150</v>
      </c>
      <c r="K7" s="89"/>
      <c r="L7" s="89" t="s">
        <v>43</v>
      </c>
      <c r="M7" s="89"/>
      <c r="N7" s="89" t="s">
        <v>229</v>
      </c>
      <c r="O7" s="89"/>
      <c r="P7" s="89"/>
      <c r="Q7" s="89"/>
      <c r="R7" s="89"/>
    </row>
    <row r="8" spans="1:18" ht="13.5" customHeight="1">
      <c r="A8" s="99"/>
      <c r="B8" s="96"/>
      <c r="C8" s="101"/>
      <c r="D8" s="96" t="s">
        <v>239</v>
      </c>
      <c r="E8" s="89"/>
      <c r="F8" s="96"/>
      <c r="G8" s="89"/>
      <c r="H8" s="96"/>
      <c r="I8" s="89"/>
      <c r="J8" s="96" t="s">
        <v>60</v>
      </c>
      <c r="K8" s="89"/>
      <c r="L8" s="102" t="s">
        <v>230</v>
      </c>
      <c r="M8" s="89"/>
      <c r="N8" s="96"/>
      <c r="O8" s="89"/>
      <c r="P8" s="96"/>
      <c r="Q8" s="89"/>
      <c r="R8" s="96"/>
    </row>
    <row r="9" spans="1:18" ht="13.5" customHeight="1">
      <c r="A9" s="99"/>
      <c r="B9" s="101"/>
      <c r="C9" s="101"/>
      <c r="D9" s="101"/>
      <c r="E9" s="89"/>
      <c r="F9" s="101"/>
      <c r="G9" s="89"/>
      <c r="H9" s="101"/>
      <c r="I9" s="89"/>
      <c r="J9" s="101"/>
      <c r="K9" s="89"/>
      <c r="L9" s="89"/>
      <c r="M9" s="89"/>
      <c r="N9" s="101"/>
      <c r="O9" s="89"/>
      <c r="P9" s="101"/>
      <c r="Q9" s="89"/>
      <c r="R9" s="101"/>
    </row>
    <row r="10" spans="1:18" ht="15" customHeight="1">
      <c r="A10" s="103" t="s">
        <v>169</v>
      </c>
      <c r="B10" s="104">
        <v>28510769960</v>
      </c>
      <c r="C10" s="104"/>
      <c r="D10" s="104">
        <v>0</v>
      </c>
      <c r="E10" s="104"/>
      <c r="F10" s="104">
        <v>1503992</v>
      </c>
      <c r="G10" s="104"/>
      <c r="H10" s="104">
        <v>3634605605</v>
      </c>
      <c r="I10" s="104"/>
      <c r="J10" s="104">
        <v>-333437009</v>
      </c>
      <c r="K10" s="104"/>
      <c r="L10" s="104">
        <v>51000000</v>
      </c>
      <c r="M10" s="104"/>
      <c r="N10" s="104">
        <v>954142946</v>
      </c>
      <c r="O10" s="104"/>
      <c r="P10" s="104">
        <v>344088157</v>
      </c>
      <c r="Q10" s="104"/>
      <c r="R10" s="104">
        <f aca="true" t="shared" si="0" ref="R10:R16">SUM(B10:P10)</f>
        <v>33162673651</v>
      </c>
    </row>
    <row r="11" spans="1:18" ht="15" customHeight="1">
      <c r="A11" s="103" t="s">
        <v>156</v>
      </c>
      <c r="B11" s="104">
        <v>197745900</v>
      </c>
      <c r="C11" s="104"/>
      <c r="D11" s="104">
        <v>0</v>
      </c>
      <c r="E11" s="104"/>
      <c r="F11" s="104">
        <v>0</v>
      </c>
      <c r="G11" s="104"/>
      <c r="H11" s="104">
        <v>0</v>
      </c>
      <c r="I11" s="104"/>
      <c r="J11" s="104">
        <v>0</v>
      </c>
      <c r="K11" s="104"/>
      <c r="L11" s="104">
        <v>0</v>
      </c>
      <c r="M11" s="104"/>
      <c r="N11" s="104">
        <v>0</v>
      </c>
      <c r="O11" s="104"/>
      <c r="P11" s="104">
        <v>0</v>
      </c>
      <c r="Q11" s="104"/>
      <c r="R11" s="104">
        <f t="shared" si="0"/>
        <v>197745900</v>
      </c>
    </row>
    <row r="12" spans="1:18" ht="15" customHeight="1">
      <c r="A12" s="105" t="s">
        <v>166</v>
      </c>
      <c r="B12" s="104">
        <v>0</v>
      </c>
      <c r="C12" s="104"/>
      <c r="D12" s="104">
        <v>0</v>
      </c>
      <c r="E12" s="104"/>
      <c r="F12" s="104">
        <v>39549180</v>
      </c>
      <c r="G12" s="104"/>
      <c r="H12" s="104">
        <v>0</v>
      </c>
      <c r="I12" s="104"/>
      <c r="J12" s="104">
        <v>0</v>
      </c>
      <c r="K12" s="104"/>
      <c r="L12" s="104">
        <v>0</v>
      </c>
      <c r="M12" s="104"/>
      <c r="N12" s="104">
        <v>0</v>
      </c>
      <c r="O12" s="104"/>
      <c r="P12" s="104">
        <v>0</v>
      </c>
      <c r="Q12" s="104"/>
      <c r="R12" s="104">
        <f t="shared" si="0"/>
        <v>39549180</v>
      </c>
    </row>
    <row r="13" spans="1:18" ht="15" customHeight="1">
      <c r="A13" s="105" t="s">
        <v>151</v>
      </c>
      <c r="B13" s="104">
        <v>0</v>
      </c>
      <c r="C13" s="104"/>
      <c r="D13" s="104">
        <v>0</v>
      </c>
      <c r="E13" s="104"/>
      <c r="F13" s="104">
        <v>0</v>
      </c>
      <c r="G13" s="104"/>
      <c r="H13" s="104">
        <v>2320401737</v>
      </c>
      <c r="I13" s="104"/>
      <c r="J13" s="106">
        <v>0</v>
      </c>
      <c r="K13" s="104"/>
      <c r="L13" s="104">
        <v>0</v>
      </c>
      <c r="M13" s="104"/>
      <c r="N13" s="104">
        <v>0</v>
      </c>
      <c r="O13" s="104"/>
      <c r="P13" s="104">
        <v>0</v>
      </c>
      <c r="Q13" s="104"/>
      <c r="R13" s="104">
        <f t="shared" si="0"/>
        <v>2320401737</v>
      </c>
    </row>
    <row r="14" spans="1:18" ht="15" customHeight="1">
      <c r="A14" s="103" t="s">
        <v>152</v>
      </c>
      <c r="B14" s="107">
        <v>0</v>
      </c>
      <c r="C14" s="107"/>
      <c r="D14" s="107">
        <v>0</v>
      </c>
      <c r="E14" s="107"/>
      <c r="F14" s="107">
        <v>0</v>
      </c>
      <c r="G14" s="107"/>
      <c r="H14" s="107">
        <v>0</v>
      </c>
      <c r="I14" s="107"/>
      <c r="J14" s="107">
        <v>-860778192</v>
      </c>
      <c r="K14" s="107"/>
      <c r="L14" s="107">
        <v>0</v>
      </c>
      <c r="M14" s="107"/>
      <c r="N14" s="107">
        <v>0</v>
      </c>
      <c r="O14" s="107"/>
      <c r="P14" s="107">
        <v>0</v>
      </c>
      <c r="Q14" s="104"/>
      <c r="R14" s="104">
        <f t="shared" si="0"/>
        <v>-860778192</v>
      </c>
    </row>
    <row r="15" spans="1:18" ht="15" customHeight="1">
      <c r="A15" s="105" t="s">
        <v>240</v>
      </c>
      <c r="B15" s="104">
        <v>0</v>
      </c>
      <c r="C15" s="104"/>
      <c r="D15" s="104">
        <v>0</v>
      </c>
      <c r="E15" s="104"/>
      <c r="F15" s="104">
        <v>0</v>
      </c>
      <c r="G15" s="104"/>
      <c r="H15" s="104">
        <v>0</v>
      </c>
      <c r="I15" s="104"/>
      <c r="J15" s="106">
        <v>0</v>
      </c>
      <c r="K15" s="104"/>
      <c r="L15" s="104">
        <v>301000000</v>
      </c>
      <c r="M15" s="104"/>
      <c r="N15" s="104">
        <v>0</v>
      </c>
      <c r="O15" s="104"/>
      <c r="P15" s="104">
        <v>0</v>
      </c>
      <c r="Q15" s="104"/>
      <c r="R15" s="104">
        <f t="shared" si="0"/>
        <v>301000000</v>
      </c>
    </row>
    <row r="16" spans="1:18" ht="15" customHeight="1">
      <c r="A16" s="103" t="s">
        <v>194</v>
      </c>
      <c r="B16" s="108">
        <v>0</v>
      </c>
      <c r="C16" s="107"/>
      <c r="D16" s="108">
        <v>0</v>
      </c>
      <c r="E16" s="107"/>
      <c r="F16" s="108">
        <v>0</v>
      </c>
      <c r="G16" s="107"/>
      <c r="H16" s="108">
        <v>0</v>
      </c>
      <c r="I16" s="107"/>
      <c r="J16" s="108">
        <v>0</v>
      </c>
      <c r="K16" s="107"/>
      <c r="L16" s="108">
        <v>0</v>
      </c>
      <c r="M16" s="107"/>
      <c r="N16" s="108">
        <v>-1148149186</v>
      </c>
      <c r="O16" s="107"/>
      <c r="P16" s="108">
        <v>0</v>
      </c>
      <c r="Q16" s="107"/>
      <c r="R16" s="108">
        <f t="shared" si="0"/>
        <v>-1148149186</v>
      </c>
    </row>
    <row r="17" spans="1:18" ht="15" customHeight="1">
      <c r="A17" s="103" t="s">
        <v>153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</row>
    <row r="18" spans="1:18" ht="15" customHeight="1">
      <c r="A18" s="103" t="s">
        <v>154</v>
      </c>
      <c r="B18" s="107">
        <f>SUM(B13:B17)</f>
        <v>0</v>
      </c>
      <c r="C18" s="107"/>
      <c r="D18" s="107">
        <f>SUM(D13:D17)</f>
        <v>0</v>
      </c>
      <c r="E18" s="107"/>
      <c r="F18" s="107">
        <f>SUM(F13:F17)</f>
        <v>0</v>
      </c>
      <c r="G18" s="107"/>
      <c r="H18" s="107">
        <f>SUM(H13:H17)</f>
        <v>2320401737</v>
      </c>
      <c r="I18" s="107"/>
      <c r="J18" s="107">
        <f>SUM(J13:J17)</f>
        <v>-860778192</v>
      </c>
      <c r="K18" s="107"/>
      <c r="L18" s="107">
        <f>SUM(L13:L17)</f>
        <v>301000000</v>
      </c>
      <c r="M18" s="107"/>
      <c r="N18" s="107">
        <f>SUM(N13:N17)</f>
        <v>-1148149186</v>
      </c>
      <c r="O18" s="107"/>
      <c r="P18" s="107">
        <f>SUM(P13:P17)</f>
        <v>0</v>
      </c>
      <c r="Q18" s="107"/>
      <c r="R18" s="104">
        <f>SUM(B18:P18)</f>
        <v>612474359</v>
      </c>
    </row>
    <row r="19" spans="1:18" ht="15" customHeight="1">
      <c r="A19" s="105" t="s">
        <v>155</v>
      </c>
      <c r="B19" s="104">
        <v>0</v>
      </c>
      <c r="C19" s="104"/>
      <c r="D19" s="104">
        <v>0</v>
      </c>
      <c r="E19" s="104"/>
      <c r="F19" s="104">
        <v>0</v>
      </c>
      <c r="G19" s="104"/>
      <c r="H19" s="104">
        <v>0</v>
      </c>
      <c r="I19" s="104"/>
      <c r="J19" s="104">
        <v>0</v>
      </c>
      <c r="K19" s="104"/>
      <c r="L19" s="104">
        <v>0</v>
      </c>
      <c r="M19" s="104"/>
      <c r="N19" s="104">
        <v>6016915684</v>
      </c>
      <c r="O19" s="104"/>
      <c r="P19" s="104">
        <v>0</v>
      </c>
      <c r="Q19" s="104"/>
      <c r="R19" s="104">
        <f>SUM(B19:P19)</f>
        <v>6016915684</v>
      </c>
    </row>
    <row r="20" spans="1:18" ht="15" customHeight="1">
      <c r="A20" s="105" t="s">
        <v>240</v>
      </c>
      <c r="B20" s="104">
        <v>0</v>
      </c>
      <c r="C20" s="104"/>
      <c r="D20" s="104">
        <v>0</v>
      </c>
      <c r="E20" s="104"/>
      <c r="F20" s="104">
        <v>0</v>
      </c>
      <c r="G20" s="104"/>
      <c r="H20" s="104">
        <v>0</v>
      </c>
      <c r="I20" s="104"/>
      <c r="J20" s="104">
        <v>0</v>
      </c>
      <c r="K20" s="104"/>
      <c r="L20" s="104">
        <v>0</v>
      </c>
      <c r="M20" s="104"/>
      <c r="N20" s="104">
        <v>-301000000</v>
      </c>
      <c r="O20" s="104"/>
      <c r="P20" s="104">
        <v>0</v>
      </c>
      <c r="Q20" s="104"/>
      <c r="R20" s="104">
        <f>SUM(B20:P20)</f>
        <v>-301000000</v>
      </c>
    </row>
    <row r="21" spans="1:18" ht="15" customHeight="1">
      <c r="A21" s="103" t="s">
        <v>179</v>
      </c>
      <c r="B21" s="104">
        <v>0</v>
      </c>
      <c r="C21" s="104"/>
      <c r="D21" s="104">
        <v>0</v>
      </c>
      <c r="E21" s="104"/>
      <c r="F21" s="104">
        <v>0</v>
      </c>
      <c r="G21" s="104"/>
      <c r="H21" s="104">
        <v>0</v>
      </c>
      <c r="I21" s="104"/>
      <c r="J21" s="104">
        <v>0</v>
      </c>
      <c r="K21" s="104"/>
      <c r="L21" s="104">
        <v>0</v>
      </c>
      <c r="M21" s="104"/>
      <c r="N21" s="104">
        <v>0</v>
      </c>
      <c r="O21" s="104"/>
      <c r="P21" s="104">
        <v>645780712</v>
      </c>
      <c r="Q21" s="104"/>
      <c r="R21" s="104">
        <f>SUM(B21:P21)</f>
        <v>645780712</v>
      </c>
    </row>
    <row r="22" spans="1:18" ht="15" customHeight="1" thickBot="1">
      <c r="A22" s="103" t="s">
        <v>231</v>
      </c>
      <c r="B22" s="109">
        <f>+B10+B11+B12+B18+B19+B20+B21</f>
        <v>28708515860</v>
      </c>
      <c r="C22" s="107"/>
      <c r="D22" s="109">
        <f>+D10+D11+D12+D18+D19+D20+D21</f>
        <v>0</v>
      </c>
      <c r="E22" s="104"/>
      <c r="F22" s="109">
        <f>+F10+F11+F12+F18+F19+F20+F21</f>
        <v>41053172</v>
      </c>
      <c r="G22" s="104"/>
      <c r="H22" s="109">
        <f>+H10+H11+H12+H18+H19+H20+H21</f>
        <v>5955007342</v>
      </c>
      <c r="I22" s="104"/>
      <c r="J22" s="109">
        <f>+J10+J11+J12+J18+J19+J20+J21</f>
        <v>-1194215201</v>
      </c>
      <c r="K22" s="104"/>
      <c r="L22" s="109">
        <f>+L10+L11+L12+L18+L19+L20+L21</f>
        <v>352000000</v>
      </c>
      <c r="M22" s="104"/>
      <c r="N22" s="109">
        <f>+N10+N11+N12+N18+N19+N20+N21</f>
        <v>5521909444</v>
      </c>
      <c r="O22" s="104"/>
      <c r="P22" s="109">
        <f>+P10+P11+P12+P18+P19+P20+P21</f>
        <v>989868869</v>
      </c>
      <c r="Q22" s="104"/>
      <c r="R22" s="109">
        <f>+R10+R11+R12+R18+R19+R20+R21</f>
        <v>40374139486</v>
      </c>
    </row>
    <row r="23" spans="1:18" ht="15" customHeight="1" thickTop="1">
      <c r="A23" s="99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ht="15" customHeight="1">
      <c r="A24" s="103" t="s">
        <v>222</v>
      </c>
      <c r="B24" s="104">
        <v>28708515860</v>
      </c>
      <c r="C24" s="104"/>
      <c r="D24" s="104">
        <v>0</v>
      </c>
      <c r="E24" s="104"/>
      <c r="F24" s="104">
        <v>41053172</v>
      </c>
      <c r="G24" s="104"/>
      <c r="H24" s="104">
        <v>5955007342</v>
      </c>
      <c r="I24" s="104"/>
      <c r="J24" s="104">
        <v>-1194215201</v>
      </c>
      <c r="K24" s="104"/>
      <c r="L24" s="104">
        <v>352000000</v>
      </c>
      <c r="M24" s="104"/>
      <c r="N24" s="104">
        <v>5521909444</v>
      </c>
      <c r="O24" s="104"/>
      <c r="P24" s="104">
        <v>989868869</v>
      </c>
      <c r="Q24" s="104"/>
      <c r="R24" s="104">
        <f aca="true" t="shared" si="1" ref="R24:R31">SUM(B24:P24)</f>
        <v>40374139486</v>
      </c>
    </row>
    <row r="25" spans="1:18" ht="15" customHeight="1">
      <c r="A25" s="103" t="s">
        <v>156</v>
      </c>
      <c r="B25" s="104">
        <v>699608890</v>
      </c>
      <c r="C25" s="104"/>
      <c r="D25" s="104">
        <v>0</v>
      </c>
      <c r="E25" s="104"/>
      <c r="F25" s="104">
        <v>0</v>
      </c>
      <c r="G25" s="104"/>
      <c r="H25" s="104">
        <v>0</v>
      </c>
      <c r="I25" s="104"/>
      <c r="J25" s="104">
        <v>0</v>
      </c>
      <c r="K25" s="104"/>
      <c r="L25" s="104">
        <v>0</v>
      </c>
      <c r="M25" s="104"/>
      <c r="N25" s="104">
        <v>0</v>
      </c>
      <c r="O25" s="104"/>
      <c r="P25" s="104">
        <v>0</v>
      </c>
      <c r="Q25" s="104"/>
      <c r="R25" s="104">
        <f t="shared" si="1"/>
        <v>699608890</v>
      </c>
    </row>
    <row r="26" spans="1:18" ht="15" customHeight="1">
      <c r="A26" s="105" t="s">
        <v>241</v>
      </c>
      <c r="B26" s="104">
        <v>0</v>
      </c>
      <c r="C26" s="104"/>
      <c r="D26" s="104">
        <v>5557404012</v>
      </c>
      <c r="E26" s="104"/>
      <c r="F26" s="104">
        <v>0</v>
      </c>
      <c r="G26" s="104"/>
      <c r="H26" s="104">
        <v>0</v>
      </c>
      <c r="I26" s="104"/>
      <c r="J26" s="104">
        <v>0</v>
      </c>
      <c r="K26" s="104"/>
      <c r="L26" s="104">
        <v>0</v>
      </c>
      <c r="M26" s="104"/>
      <c r="N26" s="104">
        <v>0</v>
      </c>
      <c r="O26" s="104"/>
      <c r="P26" s="104">
        <v>0</v>
      </c>
      <c r="Q26" s="104"/>
      <c r="R26" s="104">
        <f t="shared" si="1"/>
        <v>5557404012</v>
      </c>
    </row>
    <row r="27" spans="1:18" ht="15" customHeight="1">
      <c r="A27" s="103" t="s">
        <v>166</v>
      </c>
      <c r="B27" s="104">
        <v>0</v>
      </c>
      <c r="C27" s="104"/>
      <c r="D27" s="104">
        <v>0</v>
      </c>
      <c r="E27" s="104"/>
      <c r="F27" s="104">
        <v>139921778</v>
      </c>
      <c r="G27" s="104"/>
      <c r="H27" s="104">
        <v>0</v>
      </c>
      <c r="I27" s="104"/>
      <c r="J27" s="104">
        <v>0</v>
      </c>
      <c r="K27" s="104"/>
      <c r="L27" s="104">
        <v>0</v>
      </c>
      <c r="M27" s="104"/>
      <c r="N27" s="104">
        <v>0</v>
      </c>
      <c r="O27" s="104"/>
      <c r="P27" s="104">
        <v>0</v>
      </c>
      <c r="Q27" s="104"/>
      <c r="R27" s="104">
        <f t="shared" si="1"/>
        <v>139921778</v>
      </c>
    </row>
    <row r="28" spans="1:18" ht="15" customHeight="1">
      <c r="A28" s="105" t="s">
        <v>151</v>
      </c>
      <c r="B28" s="104">
        <v>0</v>
      </c>
      <c r="C28" s="104"/>
      <c r="D28" s="104">
        <v>0</v>
      </c>
      <c r="E28" s="104"/>
      <c r="F28" s="104">
        <v>0</v>
      </c>
      <c r="G28" s="104"/>
      <c r="H28" s="104">
        <v>-171841339</v>
      </c>
      <c r="I28" s="104"/>
      <c r="J28" s="104">
        <v>0</v>
      </c>
      <c r="K28" s="104"/>
      <c r="L28" s="104">
        <v>0</v>
      </c>
      <c r="M28" s="104"/>
      <c r="N28" s="104">
        <v>0</v>
      </c>
      <c r="O28" s="104"/>
      <c r="P28" s="104">
        <v>0</v>
      </c>
      <c r="Q28" s="104"/>
      <c r="R28" s="104">
        <f t="shared" si="1"/>
        <v>-171841339</v>
      </c>
    </row>
    <row r="29" spans="1:18" ht="15" customHeight="1">
      <c r="A29" s="103" t="s">
        <v>152</v>
      </c>
      <c r="B29" s="104">
        <v>0</v>
      </c>
      <c r="C29" s="104"/>
      <c r="D29" s="104">
        <v>0</v>
      </c>
      <c r="E29" s="104"/>
      <c r="F29" s="104">
        <v>0</v>
      </c>
      <c r="G29" s="104"/>
      <c r="H29" s="104">
        <v>0</v>
      </c>
      <c r="I29" s="104"/>
      <c r="J29" s="104">
        <v>247131335</v>
      </c>
      <c r="K29" s="104"/>
      <c r="L29" s="104">
        <v>0</v>
      </c>
      <c r="M29" s="104"/>
      <c r="N29" s="104">
        <v>0</v>
      </c>
      <c r="O29" s="104"/>
      <c r="P29" s="104">
        <v>0</v>
      </c>
      <c r="Q29" s="104"/>
      <c r="R29" s="104">
        <f t="shared" si="1"/>
        <v>247131335</v>
      </c>
    </row>
    <row r="30" spans="1:18" ht="15" customHeight="1">
      <c r="A30" s="105" t="s">
        <v>240</v>
      </c>
      <c r="B30" s="104">
        <v>0</v>
      </c>
      <c r="C30" s="104"/>
      <c r="D30" s="104">
        <v>0</v>
      </c>
      <c r="E30" s="104"/>
      <c r="F30" s="104">
        <v>0</v>
      </c>
      <c r="G30" s="104"/>
      <c r="H30" s="104">
        <v>0</v>
      </c>
      <c r="I30" s="104"/>
      <c r="J30" s="104">
        <v>0</v>
      </c>
      <c r="K30" s="104"/>
      <c r="L30" s="104">
        <v>83500000</v>
      </c>
      <c r="M30" s="104"/>
      <c r="N30" s="104">
        <v>0</v>
      </c>
      <c r="O30" s="104"/>
      <c r="P30" s="104">
        <v>0</v>
      </c>
      <c r="Q30" s="104"/>
      <c r="R30" s="104">
        <f t="shared" si="1"/>
        <v>83500000</v>
      </c>
    </row>
    <row r="31" spans="1:18" ht="15" customHeight="1">
      <c r="A31" s="103" t="s">
        <v>265</v>
      </c>
      <c r="B31" s="108">
        <v>0</v>
      </c>
      <c r="C31" s="107"/>
      <c r="D31" s="108">
        <v>0</v>
      </c>
      <c r="E31" s="104"/>
      <c r="F31" s="108">
        <v>0</v>
      </c>
      <c r="G31" s="104"/>
      <c r="H31" s="108">
        <v>0</v>
      </c>
      <c r="I31" s="104"/>
      <c r="J31" s="108">
        <v>0</v>
      </c>
      <c r="K31" s="104"/>
      <c r="L31" s="108">
        <v>0</v>
      </c>
      <c r="M31" s="104"/>
      <c r="N31" s="108">
        <v>-1148631377</v>
      </c>
      <c r="O31" s="104"/>
      <c r="P31" s="108">
        <v>0</v>
      </c>
      <c r="Q31" s="104"/>
      <c r="R31" s="108">
        <f t="shared" si="1"/>
        <v>-1148631377</v>
      </c>
    </row>
    <row r="32" spans="1:18" ht="15" customHeight="1">
      <c r="A32" s="103" t="s">
        <v>153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1:18" ht="15" customHeight="1">
      <c r="A33" s="103" t="s">
        <v>154</v>
      </c>
      <c r="B33" s="104">
        <f>SUM(B28:B31)</f>
        <v>0</v>
      </c>
      <c r="C33" s="104"/>
      <c r="D33" s="104">
        <f>SUM(D28:D31)</f>
        <v>0</v>
      </c>
      <c r="E33" s="104"/>
      <c r="F33" s="104">
        <f>SUM(F28:F31)</f>
        <v>0</v>
      </c>
      <c r="G33" s="104"/>
      <c r="H33" s="104">
        <f>SUM(H28:H31)</f>
        <v>-171841339</v>
      </c>
      <c r="I33" s="104"/>
      <c r="J33" s="104">
        <f>SUM(J28:J31)</f>
        <v>247131335</v>
      </c>
      <c r="K33" s="104"/>
      <c r="L33" s="104">
        <f>SUM(L28:L31)</f>
        <v>83500000</v>
      </c>
      <c r="M33" s="104"/>
      <c r="N33" s="104">
        <f>SUM(N28:N31)</f>
        <v>-1148631377</v>
      </c>
      <c r="O33" s="104"/>
      <c r="P33" s="104">
        <f>SUM(P28:P31)</f>
        <v>0</v>
      </c>
      <c r="Q33" s="104"/>
      <c r="R33" s="104">
        <f>SUM(R28:R31)</f>
        <v>-989841381</v>
      </c>
    </row>
    <row r="34" spans="1:18" ht="15" customHeight="1">
      <c r="A34" s="105" t="s">
        <v>155</v>
      </c>
      <c r="B34" s="104">
        <v>0</v>
      </c>
      <c r="C34" s="104"/>
      <c r="D34" s="104">
        <v>0</v>
      </c>
      <c r="E34" s="104"/>
      <c r="F34" s="104">
        <v>0</v>
      </c>
      <c r="G34" s="104"/>
      <c r="H34" s="104">
        <v>0</v>
      </c>
      <c r="I34" s="104"/>
      <c r="J34" s="104">
        <v>0</v>
      </c>
      <c r="K34" s="104"/>
      <c r="L34" s="104">
        <v>0</v>
      </c>
      <c r="M34" s="104"/>
      <c r="N34" s="104">
        <v>1666395144</v>
      </c>
      <c r="O34" s="104"/>
      <c r="P34" s="104">
        <v>0</v>
      </c>
      <c r="Q34" s="104"/>
      <c r="R34" s="104">
        <f>SUM(B34:P34)</f>
        <v>1666395144</v>
      </c>
    </row>
    <row r="35" spans="1:18" ht="15" customHeight="1">
      <c r="A35" s="105" t="s">
        <v>240</v>
      </c>
      <c r="B35" s="104">
        <v>0</v>
      </c>
      <c r="C35" s="104"/>
      <c r="D35" s="104">
        <v>0</v>
      </c>
      <c r="E35" s="104"/>
      <c r="F35" s="104">
        <v>0</v>
      </c>
      <c r="G35" s="104"/>
      <c r="H35" s="104">
        <v>0</v>
      </c>
      <c r="I35" s="104"/>
      <c r="J35" s="104">
        <v>0</v>
      </c>
      <c r="K35" s="104"/>
      <c r="L35" s="104">
        <v>0</v>
      </c>
      <c r="M35" s="104"/>
      <c r="N35" s="104">
        <v>-83500000</v>
      </c>
      <c r="O35" s="104"/>
      <c r="P35" s="104">
        <v>0</v>
      </c>
      <c r="Q35" s="104"/>
      <c r="R35" s="104">
        <f>SUM(B35:P35)</f>
        <v>-83500000</v>
      </c>
    </row>
    <row r="36" spans="1:18" ht="15" customHeight="1">
      <c r="A36" s="103" t="s">
        <v>179</v>
      </c>
      <c r="B36" s="108">
        <v>0</v>
      </c>
      <c r="C36" s="107"/>
      <c r="D36" s="107">
        <v>0</v>
      </c>
      <c r="E36" s="104"/>
      <c r="F36" s="108">
        <v>0</v>
      </c>
      <c r="G36" s="104"/>
      <c r="H36" s="108">
        <v>0</v>
      </c>
      <c r="I36" s="104">
        <v>0</v>
      </c>
      <c r="J36" s="108">
        <v>0</v>
      </c>
      <c r="K36" s="104"/>
      <c r="L36" s="108">
        <v>0</v>
      </c>
      <c r="M36" s="104"/>
      <c r="N36" s="108">
        <v>0</v>
      </c>
      <c r="O36" s="104"/>
      <c r="P36" s="108">
        <v>-218107024</v>
      </c>
      <c r="Q36" s="104"/>
      <c r="R36" s="104">
        <f>SUM(B36:P36)</f>
        <v>-218107024</v>
      </c>
    </row>
    <row r="37" spans="1:18" ht="15" customHeight="1" thickBot="1">
      <c r="A37" s="103" t="s">
        <v>266</v>
      </c>
      <c r="B37" s="109">
        <f>+B24+B25+B26+B27+B33+B34+B35+B36</f>
        <v>29408124750</v>
      </c>
      <c r="C37" s="107"/>
      <c r="D37" s="109">
        <f>+D24+D25+D26+D27+D33+D34+D35+D36</f>
        <v>5557404012</v>
      </c>
      <c r="E37" s="104"/>
      <c r="F37" s="109">
        <f>+F24+F25+F26+F27+F33+F34+F35+F36</f>
        <v>180974950</v>
      </c>
      <c r="G37" s="104"/>
      <c r="H37" s="109">
        <f>+H24+H25+H26+H27+H33+H34+H35+H36</f>
        <v>5783166003</v>
      </c>
      <c r="I37" s="104"/>
      <c r="J37" s="109">
        <f>+J24+J25+J26+J27+J33+J34+J35+J36</f>
        <v>-947083866</v>
      </c>
      <c r="K37" s="104"/>
      <c r="L37" s="109">
        <f>+L24+L25+L26+L27+L33+L34+L35+L36</f>
        <v>435500000</v>
      </c>
      <c r="M37" s="104"/>
      <c r="N37" s="109">
        <f>+N24+N25+N26+N27+N33+N34+N35+N36</f>
        <v>5956173211</v>
      </c>
      <c r="O37" s="104"/>
      <c r="P37" s="109">
        <f>+P24+P25+P26+P27+P33+P34+P35+P36</f>
        <v>771761845</v>
      </c>
      <c r="Q37" s="104"/>
      <c r="R37" s="109">
        <f>+R24+R25+R26+R27+R33+R34+R35+R36</f>
        <v>47146020905</v>
      </c>
    </row>
    <row r="38" spans="1:18" ht="15" customHeight="1" thickTop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</row>
    <row r="39" spans="1:20" ht="1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1:20" ht="1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</row>
    <row r="41" spans="1:20" ht="1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</row>
    <row r="42" spans="1:20" ht="1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</row>
    <row r="43" spans="1:20" ht="1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</row>
    <row r="44" spans="1:20" ht="1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</row>
    <row r="45" spans="1:20" ht="1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1:20" ht="1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1:20" ht="1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1:20" ht="1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</row>
    <row r="49" spans="1:20" ht="1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1:20" ht="1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</row>
    <row r="51" spans="1:20" ht="1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</row>
    <row r="52" spans="1:20" ht="1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</row>
    <row r="53" spans="1:20" ht="1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</row>
    <row r="54" spans="1:20" ht="1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1:20" ht="1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1:20" ht="15" customHeight="1">
      <c r="A56" s="103" t="s">
        <v>157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1:20" ht="1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</row>
    <row r="58" spans="1:20" ht="15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1:20" ht="1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1:20" ht="1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2:20" ht="13.5" customHeight="1">
      <c r="B61" s="88" t="s">
        <v>0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9"/>
      <c r="R61" s="89"/>
      <c r="S61" s="110"/>
      <c r="T61" s="110"/>
    </row>
    <row r="62" spans="2:20" ht="13.5" customHeight="1">
      <c r="B62" s="88" t="s">
        <v>86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9"/>
      <c r="R62" s="89"/>
      <c r="S62" s="110"/>
      <c r="T62" s="110"/>
    </row>
    <row r="63" spans="2:20" ht="13.5" customHeight="1">
      <c r="B63" s="90" t="s">
        <v>234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91"/>
      <c r="S63" s="111"/>
      <c r="T63" s="111"/>
    </row>
    <row r="64" spans="1:16" ht="13.5" customHeight="1">
      <c r="A64" s="92"/>
      <c r="B64" s="93"/>
      <c r="C64" s="93"/>
      <c r="D64" s="93"/>
      <c r="E64" s="93"/>
      <c r="F64" s="93"/>
      <c r="G64" s="93"/>
      <c r="H64" s="93"/>
      <c r="I64" s="92"/>
      <c r="J64" s="94"/>
      <c r="K64" s="95"/>
      <c r="L64" s="95"/>
      <c r="M64" s="95"/>
      <c r="N64" s="95"/>
      <c r="P64" s="96" t="s">
        <v>25</v>
      </c>
    </row>
    <row r="65" spans="1:20" ht="13.5" customHeight="1">
      <c r="A65" s="99"/>
      <c r="B65" s="98" t="s">
        <v>158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112"/>
      <c r="R65" s="112"/>
      <c r="S65" s="101"/>
      <c r="T65" s="101"/>
    </row>
    <row r="66" spans="1:16" ht="13.5" customHeight="1">
      <c r="A66" s="99"/>
      <c r="B66" s="89" t="s">
        <v>143</v>
      </c>
      <c r="C66" s="89"/>
      <c r="D66" s="89" t="s">
        <v>242</v>
      </c>
      <c r="E66" s="89"/>
      <c r="F66" s="91" t="s">
        <v>144</v>
      </c>
      <c r="G66" s="89"/>
      <c r="H66" s="89" t="s">
        <v>145</v>
      </c>
      <c r="I66" s="89"/>
      <c r="J66" s="89" t="s">
        <v>146</v>
      </c>
      <c r="K66" s="89"/>
      <c r="L66" s="98" t="s">
        <v>228</v>
      </c>
      <c r="M66" s="98"/>
      <c r="N66" s="98"/>
      <c r="O66" s="89"/>
      <c r="P66" s="89" t="s">
        <v>44</v>
      </c>
    </row>
    <row r="67" spans="1:16" ht="13.5" customHeight="1">
      <c r="A67" s="99"/>
      <c r="B67" s="101" t="s">
        <v>148</v>
      </c>
      <c r="C67" s="101"/>
      <c r="D67" s="101" t="s">
        <v>238</v>
      </c>
      <c r="E67" s="89"/>
      <c r="F67" s="91" t="s">
        <v>149</v>
      </c>
      <c r="G67" s="89"/>
      <c r="H67" s="89"/>
      <c r="I67" s="89"/>
      <c r="J67" s="89" t="s">
        <v>150</v>
      </c>
      <c r="K67" s="89"/>
      <c r="L67" s="89" t="s">
        <v>43</v>
      </c>
      <c r="M67" s="89"/>
      <c r="N67" s="89" t="s">
        <v>229</v>
      </c>
      <c r="O67" s="89"/>
      <c r="P67" s="89"/>
    </row>
    <row r="68" spans="1:16" ht="13.5" customHeight="1">
      <c r="A68" s="99"/>
      <c r="B68" s="96"/>
      <c r="C68" s="101"/>
      <c r="D68" s="96" t="s">
        <v>239</v>
      </c>
      <c r="E68" s="89"/>
      <c r="F68" s="96"/>
      <c r="G68" s="89"/>
      <c r="H68" s="96"/>
      <c r="I68" s="89"/>
      <c r="J68" s="96" t="s">
        <v>60</v>
      </c>
      <c r="K68" s="89"/>
      <c r="L68" s="102" t="s">
        <v>230</v>
      </c>
      <c r="M68" s="89"/>
      <c r="N68" s="96"/>
      <c r="O68" s="89"/>
      <c r="P68" s="96"/>
    </row>
    <row r="69" spans="1:16" ht="13.5" customHeight="1">
      <c r="A69" s="99"/>
      <c r="B69" s="101"/>
      <c r="C69" s="101"/>
      <c r="D69" s="101"/>
      <c r="E69" s="89"/>
      <c r="F69" s="101"/>
      <c r="G69" s="89"/>
      <c r="H69" s="101"/>
      <c r="I69" s="89"/>
      <c r="J69" s="101"/>
      <c r="K69" s="89"/>
      <c r="L69" s="101"/>
      <c r="M69" s="89"/>
      <c r="N69" s="101"/>
      <c r="O69" s="89"/>
      <c r="P69" s="101"/>
    </row>
    <row r="70" spans="1:16" ht="15" customHeight="1">
      <c r="A70" s="103" t="s">
        <v>169</v>
      </c>
      <c r="B70" s="104">
        <v>28510769960</v>
      </c>
      <c r="C70" s="104"/>
      <c r="D70" s="104">
        <v>0</v>
      </c>
      <c r="E70" s="104"/>
      <c r="F70" s="104">
        <v>1503992</v>
      </c>
      <c r="G70" s="104"/>
      <c r="H70" s="104">
        <v>3634605605</v>
      </c>
      <c r="I70" s="104"/>
      <c r="J70" s="104">
        <v>-333437009</v>
      </c>
      <c r="K70" s="104"/>
      <c r="L70" s="104">
        <v>51000000</v>
      </c>
      <c r="M70" s="104"/>
      <c r="N70" s="104">
        <v>954142946</v>
      </c>
      <c r="O70" s="104"/>
      <c r="P70" s="104">
        <f aca="true" t="shared" si="2" ref="P70:P76">SUM(B70:O70)</f>
        <v>32818585494</v>
      </c>
    </row>
    <row r="71" spans="1:16" ht="15" customHeight="1">
      <c r="A71" s="103" t="s">
        <v>156</v>
      </c>
      <c r="B71" s="104">
        <v>197745900</v>
      </c>
      <c r="C71" s="104"/>
      <c r="D71" s="104">
        <v>0</v>
      </c>
      <c r="E71" s="104"/>
      <c r="F71" s="104">
        <v>0</v>
      </c>
      <c r="G71" s="104"/>
      <c r="H71" s="104">
        <v>0</v>
      </c>
      <c r="I71" s="104"/>
      <c r="J71" s="104">
        <v>0</v>
      </c>
      <c r="K71" s="104"/>
      <c r="L71" s="104">
        <v>0</v>
      </c>
      <c r="M71" s="104"/>
      <c r="N71" s="104">
        <v>0</v>
      </c>
      <c r="O71" s="104"/>
      <c r="P71" s="104">
        <f t="shared" si="2"/>
        <v>197745900</v>
      </c>
    </row>
    <row r="72" spans="1:16" ht="15" customHeight="1">
      <c r="A72" s="105" t="s">
        <v>166</v>
      </c>
      <c r="B72" s="104">
        <v>0</v>
      </c>
      <c r="C72" s="104"/>
      <c r="D72" s="104">
        <v>0</v>
      </c>
      <c r="E72" s="104"/>
      <c r="F72" s="104">
        <v>39549180</v>
      </c>
      <c r="G72" s="104"/>
      <c r="H72" s="104">
        <v>0</v>
      </c>
      <c r="I72" s="104"/>
      <c r="J72" s="104">
        <v>0</v>
      </c>
      <c r="K72" s="104"/>
      <c r="L72" s="104">
        <v>0</v>
      </c>
      <c r="M72" s="104"/>
      <c r="N72" s="104">
        <v>0</v>
      </c>
      <c r="O72" s="104"/>
      <c r="P72" s="104">
        <f t="shared" si="2"/>
        <v>39549180</v>
      </c>
    </row>
    <row r="73" spans="1:16" ht="15" customHeight="1">
      <c r="A73" s="105" t="s">
        <v>151</v>
      </c>
      <c r="B73" s="104">
        <v>0</v>
      </c>
      <c r="C73" s="104"/>
      <c r="D73" s="104">
        <v>0</v>
      </c>
      <c r="E73" s="104"/>
      <c r="F73" s="104">
        <v>0</v>
      </c>
      <c r="G73" s="104"/>
      <c r="H73" s="104">
        <v>2320401737</v>
      </c>
      <c r="I73" s="104"/>
      <c r="J73" s="106">
        <v>0</v>
      </c>
      <c r="K73" s="104"/>
      <c r="L73" s="104">
        <v>0</v>
      </c>
      <c r="M73" s="104"/>
      <c r="N73" s="104">
        <v>0</v>
      </c>
      <c r="O73" s="104"/>
      <c r="P73" s="104">
        <f t="shared" si="2"/>
        <v>2320401737</v>
      </c>
    </row>
    <row r="74" spans="1:16" ht="15" customHeight="1">
      <c r="A74" s="103" t="s">
        <v>152</v>
      </c>
      <c r="B74" s="107">
        <v>0</v>
      </c>
      <c r="C74" s="107"/>
      <c r="D74" s="107">
        <v>0</v>
      </c>
      <c r="E74" s="107"/>
      <c r="F74" s="107">
        <v>0</v>
      </c>
      <c r="G74" s="107"/>
      <c r="H74" s="107">
        <v>0</v>
      </c>
      <c r="I74" s="107"/>
      <c r="J74" s="107">
        <v>-860778192</v>
      </c>
      <c r="K74" s="107"/>
      <c r="L74" s="107">
        <v>0</v>
      </c>
      <c r="M74" s="107"/>
      <c r="N74" s="107">
        <v>0</v>
      </c>
      <c r="O74" s="107"/>
      <c r="P74" s="107">
        <f t="shared" si="2"/>
        <v>-860778192</v>
      </c>
    </row>
    <row r="75" spans="1:16" ht="15" customHeight="1">
      <c r="A75" s="105" t="s">
        <v>240</v>
      </c>
      <c r="B75" s="107">
        <v>0</v>
      </c>
      <c r="C75" s="107"/>
      <c r="D75" s="107">
        <v>0</v>
      </c>
      <c r="E75" s="107"/>
      <c r="F75" s="107">
        <v>0</v>
      </c>
      <c r="G75" s="107"/>
      <c r="H75" s="107">
        <v>0</v>
      </c>
      <c r="I75" s="104"/>
      <c r="J75" s="106"/>
      <c r="K75" s="104"/>
      <c r="L75" s="104">
        <v>301000000</v>
      </c>
      <c r="M75" s="104"/>
      <c r="N75" s="104">
        <v>0</v>
      </c>
      <c r="O75" s="104"/>
      <c r="P75" s="107">
        <f t="shared" si="2"/>
        <v>301000000</v>
      </c>
    </row>
    <row r="76" spans="1:16" ht="15" customHeight="1">
      <c r="A76" s="103" t="s">
        <v>194</v>
      </c>
      <c r="B76" s="108">
        <v>0</v>
      </c>
      <c r="C76" s="107"/>
      <c r="D76" s="108">
        <v>0</v>
      </c>
      <c r="E76" s="107"/>
      <c r="F76" s="108">
        <v>0</v>
      </c>
      <c r="G76" s="107"/>
      <c r="H76" s="108">
        <v>0</v>
      </c>
      <c r="I76" s="107"/>
      <c r="J76" s="108">
        <v>0</v>
      </c>
      <c r="K76" s="107"/>
      <c r="L76" s="108">
        <v>0</v>
      </c>
      <c r="M76" s="107"/>
      <c r="N76" s="108">
        <v>-1148149186</v>
      </c>
      <c r="O76" s="107"/>
      <c r="P76" s="108">
        <f t="shared" si="2"/>
        <v>-1148149186</v>
      </c>
    </row>
    <row r="77" spans="1:16" ht="15" customHeight="1">
      <c r="A77" s="103" t="s">
        <v>153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</row>
    <row r="78" spans="1:16" ht="15" customHeight="1">
      <c r="A78" s="103" t="s">
        <v>154</v>
      </c>
      <c r="B78" s="107">
        <f>SUM(B73:B77)</f>
        <v>0</v>
      </c>
      <c r="C78" s="107"/>
      <c r="D78" s="107">
        <f>SUM(D73:D77)</f>
        <v>0</v>
      </c>
      <c r="E78" s="107"/>
      <c r="F78" s="107">
        <f>SUM(F73:F77)</f>
        <v>0</v>
      </c>
      <c r="G78" s="107"/>
      <c r="H78" s="107">
        <f>SUM(H73:H77)</f>
        <v>2320401737</v>
      </c>
      <c r="I78" s="107"/>
      <c r="J78" s="107">
        <f>SUM(J73:J77)</f>
        <v>-860778192</v>
      </c>
      <c r="K78" s="107"/>
      <c r="L78" s="107">
        <f>SUM(L73:L77)</f>
        <v>301000000</v>
      </c>
      <c r="M78" s="107"/>
      <c r="N78" s="107">
        <f>SUM(N73:N77)</f>
        <v>-1148149186</v>
      </c>
      <c r="O78" s="107"/>
      <c r="P78" s="104">
        <f>SUM(B78:O78)</f>
        <v>612474359</v>
      </c>
    </row>
    <row r="79" spans="1:16" ht="15" customHeight="1">
      <c r="A79" s="105" t="s">
        <v>155</v>
      </c>
      <c r="B79" s="104">
        <v>0</v>
      </c>
      <c r="C79" s="104"/>
      <c r="D79" s="104">
        <v>0</v>
      </c>
      <c r="E79" s="104"/>
      <c r="F79" s="104">
        <v>0</v>
      </c>
      <c r="G79" s="104"/>
      <c r="H79" s="104">
        <v>0</v>
      </c>
      <c r="I79" s="104"/>
      <c r="J79" s="104">
        <v>0</v>
      </c>
      <c r="K79" s="104"/>
      <c r="L79" s="104">
        <v>0</v>
      </c>
      <c r="M79" s="104"/>
      <c r="N79" s="104">
        <v>6016915684</v>
      </c>
      <c r="O79" s="104"/>
      <c r="P79" s="104">
        <f>SUM(B79:O79)</f>
        <v>6016915684</v>
      </c>
    </row>
    <row r="80" spans="1:16" ht="15" customHeight="1">
      <c r="A80" s="105" t="s">
        <v>240</v>
      </c>
      <c r="B80" s="104">
        <v>0</v>
      </c>
      <c r="C80" s="104"/>
      <c r="D80" s="104">
        <v>0</v>
      </c>
      <c r="E80" s="104"/>
      <c r="F80" s="104">
        <v>0</v>
      </c>
      <c r="G80" s="104"/>
      <c r="H80" s="104">
        <v>0</v>
      </c>
      <c r="I80" s="104"/>
      <c r="J80" s="104">
        <v>0</v>
      </c>
      <c r="K80" s="104"/>
      <c r="L80" s="104">
        <v>0</v>
      </c>
      <c r="M80" s="104"/>
      <c r="N80" s="104">
        <v>-301000000</v>
      </c>
      <c r="O80" s="104"/>
      <c r="P80" s="104">
        <f>SUM(B80:O80)</f>
        <v>-301000000</v>
      </c>
    </row>
    <row r="81" spans="1:16" ht="15" customHeight="1" thickBot="1">
      <c r="A81" s="103" t="s">
        <v>232</v>
      </c>
      <c r="B81" s="109">
        <f>+B70+B71+B72+B78+B79+B80</f>
        <v>28708515860</v>
      </c>
      <c r="C81" s="107"/>
      <c r="D81" s="109">
        <f>+D70+D71+D72+D78+D79+D80</f>
        <v>0</v>
      </c>
      <c r="E81" s="104"/>
      <c r="F81" s="109">
        <f>+F70+F71+F72+F78+F79+F80</f>
        <v>41053172</v>
      </c>
      <c r="G81" s="104"/>
      <c r="H81" s="109">
        <f>+H70+H71+H72+H78+H79+H80</f>
        <v>5955007342</v>
      </c>
      <c r="I81" s="104"/>
      <c r="J81" s="109">
        <f>+J70+J71+J72+J78+J79+J80</f>
        <v>-1194215201</v>
      </c>
      <c r="K81" s="104"/>
      <c r="L81" s="109">
        <f>+L70+L71+L72+L78+L79+L80</f>
        <v>352000000</v>
      </c>
      <c r="M81" s="104"/>
      <c r="N81" s="109">
        <f>+N70+N71+N72+N78+N79+N80</f>
        <v>5521909444</v>
      </c>
      <c r="O81" s="104"/>
      <c r="P81" s="109">
        <f>+P70+P71+P72+P78+P79+P80</f>
        <v>39384270617</v>
      </c>
    </row>
    <row r="82" spans="1:16" ht="15" customHeight="1" thickTop="1">
      <c r="A82" s="99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</row>
    <row r="83" spans="1:16" ht="15" customHeight="1">
      <c r="A83" s="103" t="s">
        <v>222</v>
      </c>
      <c r="B83" s="104">
        <v>28708515860</v>
      </c>
      <c r="C83" s="104"/>
      <c r="D83" s="104">
        <v>0</v>
      </c>
      <c r="E83" s="104"/>
      <c r="F83" s="104">
        <v>41053172</v>
      </c>
      <c r="G83" s="104"/>
      <c r="H83" s="104">
        <v>5955007342</v>
      </c>
      <c r="I83" s="104"/>
      <c r="J83" s="104">
        <v>-1194215201</v>
      </c>
      <c r="K83" s="104"/>
      <c r="L83" s="104">
        <v>352000000</v>
      </c>
      <c r="M83" s="104"/>
      <c r="N83" s="104">
        <v>5521909444</v>
      </c>
      <c r="O83" s="104"/>
      <c r="P83" s="104">
        <f aca="true" t="shared" si="3" ref="P83:P90">SUM(B83:O83)</f>
        <v>39384270617</v>
      </c>
    </row>
    <row r="84" spans="1:16" ht="15" customHeight="1">
      <c r="A84" s="103" t="s">
        <v>156</v>
      </c>
      <c r="B84" s="104">
        <v>699608890</v>
      </c>
      <c r="C84" s="104"/>
      <c r="D84" s="104">
        <v>0</v>
      </c>
      <c r="E84" s="104"/>
      <c r="F84" s="104">
        <v>0</v>
      </c>
      <c r="G84" s="104"/>
      <c r="H84" s="104">
        <v>0</v>
      </c>
      <c r="I84" s="104"/>
      <c r="J84" s="104">
        <v>0</v>
      </c>
      <c r="K84" s="104"/>
      <c r="L84" s="104">
        <v>0</v>
      </c>
      <c r="M84" s="104"/>
      <c r="N84" s="104">
        <v>0</v>
      </c>
      <c r="O84" s="104"/>
      <c r="P84" s="104">
        <f t="shared" si="3"/>
        <v>699608890</v>
      </c>
    </row>
    <row r="85" spans="1:16" ht="15" customHeight="1">
      <c r="A85" s="105" t="s">
        <v>243</v>
      </c>
      <c r="B85" s="104">
        <v>0</v>
      </c>
      <c r="C85" s="104"/>
      <c r="D85" s="104">
        <v>5557404012</v>
      </c>
      <c r="E85" s="104"/>
      <c r="F85" s="104">
        <v>0</v>
      </c>
      <c r="G85" s="104"/>
      <c r="H85" s="104">
        <v>0</v>
      </c>
      <c r="I85" s="104"/>
      <c r="J85" s="104">
        <v>0</v>
      </c>
      <c r="K85" s="104"/>
      <c r="L85" s="104">
        <v>0</v>
      </c>
      <c r="M85" s="104"/>
      <c r="N85" s="104">
        <v>0</v>
      </c>
      <c r="O85" s="104"/>
      <c r="P85" s="104">
        <f t="shared" si="3"/>
        <v>5557404012</v>
      </c>
    </row>
    <row r="86" spans="1:16" ht="15" customHeight="1">
      <c r="A86" s="103" t="s">
        <v>166</v>
      </c>
      <c r="B86" s="104">
        <v>0</v>
      </c>
      <c r="C86" s="104"/>
      <c r="D86" s="104">
        <v>0</v>
      </c>
      <c r="E86" s="104"/>
      <c r="F86" s="104">
        <v>139921778</v>
      </c>
      <c r="G86" s="104"/>
      <c r="H86" s="104">
        <v>0</v>
      </c>
      <c r="I86" s="104"/>
      <c r="J86" s="104">
        <v>0</v>
      </c>
      <c r="K86" s="104"/>
      <c r="L86" s="104">
        <v>0</v>
      </c>
      <c r="M86" s="104"/>
      <c r="N86" s="104">
        <v>0</v>
      </c>
      <c r="O86" s="104"/>
      <c r="P86" s="104">
        <f t="shared" si="3"/>
        <v>139921778</v>
      </c>
    </row>
    <row r="87" spans="1:16" ht="15" customHeight="1">
      <c r="A87" s="105" t="s">
        <v>151</v>
      </c>
      <c r="B87" s="104">
        <v>0</v>
      </c>
      <c r="C87" s="104"/>
      <c r="D87" s="104">
        <v>0</v>
      </c>
      <c r="E87" s="104"/>
      <c r="F87" s="104">
        <v>0</v>
      </c>
      <c r="G87" s="104"/>
      <c r="H87" s="104">
        <v>-171841339</v>
      </c>
      <c r="I87" s="104"/>
      <c r="J87" s="104">
        <v>0</v>
      </c>
      <c r="K87" s="104"/>
      <c r="L87" s="104">
        <v>0</v>
      </c>
      <c r="M87" s="104"/>
      <c r="N87" s="104">
        <v>0</v>
      </c>
      <c r="O87" s="104"/>
      <c r="P87" s="104">
        <f t="shared" si="3"/>
        <v>-171841339</v>
      </c>
    </row>
    <row r="88" spans="1:16" ht="15" customHeight="1">
      <c r="A88" s="103" t="s">
        <v>152</v>
      </c>
      <c r="B88" s="104">
        <v>0</v>
      </c>
      <c r="C88" s="104"/>
      <c r="D88" s="104">
        <v>0</v>
      </c>
      <c r="E88" s="104"/>
      <c r="F88" s="104">
        <v>0</v>
      </c>
      <c r="G88" s="104"/>
      <c r="H88" s="104">
        <v>0</v>
      </c>
      <c r="I88" s="104"/>
      <c r="J88" s="104">
        <v>247131335</v>
      </c>
      <c r="K88" s="104"/>
      <c r="L88" s="104">
        <v>0</v>
      </c>
      <c r="M88" s="104"/>
      <c r="N88" s="104">
        <v>0</v>
      </c>
      <c r="O88" s="104"/>
      <c r="P88" s="104">
        <f t="shared" si="3"/>
        <v>247131335</v>
      </c>
    </row>
    <row r="89" spans="1:16" ht="15" customHeight="1">
      <c r="A89" s="105" t="s">
        <v>240</v>
      </c>
      <c r="B89" s="104">
        <v>0</v>
      </c>
      <c r="C89" s="104"/>
      <c r="D89" s="104">
        <v>0</v>
      </c>
      <c r="E89" s="104"/>
      <c r="F89" s="104">
        <v>0</v>
      </c>
      <c r="G89" s="104"/>
      <c r="H89" s="104">
        <v>0</v>
      </c>
      <c r="I89" s="104"/>
      <c r="J89" s="104">
        <v>0</v>
      </c>
      <c r="K89" s="104"/>
      <c r="L89" s="104">
        <v>83500000</v>
      </c>
      <c r="M89" s="104"/>
      <c r="N89" s="104">
        <v>0</v>
      </c>
      <c r="O89" s="104"/>
      <c r="P89" s="104">
        <f t="shared" si="3"/>
        <v>83500000</v>
      </c>
    </row>
    <row r="90" spans="1:16" ht="15" customHeight="1">
      <c r="A90" s="103" t="s">
        <v>265</v>
      </c>
      <c r="B90" s="108">
        <v>0</v>
      </c>
      <c r="C90" s="107"/>
      <c r="D90" s="108">
        <v>0</v>
      </c>
      <c r="E90" s="104"/>
      <c r="F90" s="108">
        <v>0</v>
      </c>
      <c r="G90" s="104"/>
      <c r="H90" s="108">
        <v>0</v>
      </c>
      <c r="I90" s="104"/>
      <c r="J90" s="108">
        <v>0</v>
      </c>
      <c r="K90" s="104"/>
      <c r="L90" s="108">
        <v>0</v>
      </c>
      <c r="M90" s="104"/>
      <c r="N90" s="108">
        <v>-1148631377</v>
      </c>
      <c r="O90" s="104"/>
      <c r="P90" s="108">
        <f t="shared" si="3"/>
        <v>-1148631377</v>
      </c>
    </row>
    <row r="91" spans="1:16" ht="15" customHeight="1">
      <c r="A91" s="103" t="s">
        <v>153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</row>
    <row r="92" spans="1:16" ht="15" customHeight="1">
      <c r="A92" s="103" t="s">
        <v>154</v>
      </c>
      <c r="B92" s="104">
        <f>SUM(B87:B90)</f>
        <v>0</v>
      </c>
      <c r="C92" s="104"/>
      <c r="D92" s="104">
        <f>SUM(D87:D90)</f>
        <v>0</v>
      </c>
      <c r="E92" s="104"/>
      <c r="F92" s="104">
        <f>SUM(F87:F90)</f>
        <v>0</v>
      </c>
      <c r="G92" s="104"/>
      <c r="H92" s="104">
        <f>SUM(H87:H90)</f>
        <v>-171841339</v>
      </c>
      <c r="I92" s="104"/>
      <c r="J92" s="104">
        <f>SUM(J87:J90)</f>
        <v>247131335</v>
      </c>
      <c r="K92" s="104"/>
      <c r="L92" s="104">
        <f>SUM(L87:L90)</f>
        <v>83500000</v>
      </c>
      <c r="M92" s="104"/>
      <c r="N92" s="104">
        <f>SUM(N87:N90)</f>
        <v>-1148631377</v>
      </c>
      <c r="O92" s="104"/>
      <c r="P92" s="104">
        <f>SUM(P87:P90)</f>
        <v>-989841381</v>
      </c>
    </row>
    <row r="93" spans="1:16" ht="15" customHeight="1">
      <c r="A93" s="105" t="s">
        <v>155</v>
      </c>
      <c r="B93" s="107">
        <v>0</v>
      </c>
      <c r="C93" s="107"/>
      <c r="D93" s="107">
        <v>0</v>
      </c>
      <c r="E93" s="104"/>
      <c r="F93" s="107">
        <v>0</v>
      </c>
      <c r="G93" s="104"/>
      <c r="H93" s="107">
        <v>0</v>
      </c>
      <c r="I93" s="104"/>
      <c r="J93" s="107">
        <v>0</v>
      </c>
      <c r="K93" s="104"/>
      <c r="L93" s="107">
        <v>0</v>
      </c>
      <c r="M93" s="104"/>
      <c r="N93" s="107">
        <v>1666395144</v>
      </c>
      <c r="O93" s="104"/>
      <c r="P93" s="104">
        <f>SUM(B93:O93)</f>
        <v>1666395144</v>
      </c>
    </row>
    <row r="94" spans="1:16" ht="15" customHeight="1">
      <c r="A94" s="105" t="s">
        <v>240</v>
      </c>
      <c r="B94" s="107">
        <v>0</v>
      </c>
      <c r="C94" s="107"/>
      <c r="D94" s="107">
        <v>0</v>
      </c>
      <c r="E94" s="107"/>
      <c r="F94" s="107">
        <v>0</v>
      </c>
      <c r="G94" s="107"/>
      <c r="H94" s="107">
        <v>0</v>
      </c>
      <c r="I94" s="107"/>
      <c r="J94" s="107">
        <v>0</v>
      </c>
      <c r="K94" s="107"/>
      <c r="L94" s="107">
        <v>0</v>
      </c>
      <c r="M94" s="107"/>
      <c r="N94" s="107">
        <v>-83500000</v>
      </c>
      <c r="O94" s="104"/>
      <c r="P94" s="104">
        <f>SUM(B94:O94)</f>
        <v>-83500000</v>
      </c>
    </row>
    <row r="95" spans="1:16" ht="15" customHeight="1" thickBot="1">
      <c r="A95" s="103" t="s">
        <v>233</v>
      </c>
      <c r="B95" s="109">
        <f>+B83+B84+B86+B92+B85+B93+B94</f>
        <v>29408124750</v>
      </c>
      <c r="C95" s="107"/>
      <c r="D95" s="109">
        <f>+D83+D84+D86+D92+D85+D93+D94</f>
        <v>5557404012</v>
      </c>
      <c r="E95" s="104"/>
      <c r="F95" s="109">
        <f>+F83+F84+F86+F92+F85+F93+F94</f>
        <v>180974950</v>
      </c>
      <c r="G95" s="104"/>
      <c r="H95" s="109">
        <f>+H83+H84+H86+H92+H85+H93+H94</f>
        <v>5783166003</v>
      </c>
      <c r="I95" s="104"/>
      <c r="J95" s="109">
        <f>+J83+J84+J86+J92+J85+J93+J94</f>
        <v>-947083866</v>
      </c>
      <c r="K95" s="104"/>
      <c r="L95" s="109">
        <f>+L83+L84+L86+L92+L85+L93+L94</f>
        <v>435500000</v>
      </c>
      <c r="M95" s="104"/>
      <c r="N95" s="109">
        <f>+N83+N84+N86+N92+N85+N93+N94</f>
        <v>5956173211</v>
      </c>
      <c r="O95" s="104"/>
      <c r="P95" s="109">
        <f>+P83+P84+P86+P92+P85+P93+P94</f>
        <v>46374259060</v>
      </c>
    </row>
    <row r="96" spans="1:18" ht="15" customHeight="1" thickTop="1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</row>
    <row r="97" spans="1:20" ht="15" customHeight="1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1:20" ht="15" customHeight="1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</row>
    <row r="99" spans="1:20" ht="15" customHeight="1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</row>
    <row r="100" spans="1:20" ht="15" customHeight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</row>
    <row r="101" spans="1:20" ht="15" customHeight="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</row>
    <row r="102" spans="1:20" ht="15" customHeight="1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</row>
    <row r="103" spans="1:20" ht="15" customHeight="1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</row>
    <row r="104" spans="1:20" ht="15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</row>
    <row r="105" spans="1:20" ht="15" customHeight="1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1:20" ht="15" customHeight="1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</row>
    <row r="107" spans="1:20" ht="15" customHeight="1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</row>
    <row r="108" spans="1:20" ht="15" customHeight="1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</row>
    <row r="109" spans="1:20" ht="15" customHeight="1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</row>
    <row r="110" spans="1:20" ht="15" customHeight="1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</row>
    <row r="111" spans="1:20" ht="15" customHeight="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</row>
    <row r="112" spans="1:20" ht="15" customHeight="1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</row>
    <row r="113" spans="1:20" ht="15" customHeight="1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</row>
    <row r="114" spans="1:20" ht="15" customHeight="1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</row>
    <row r="115" spans="1:20" ht="15" customHeight="1">
      <c r="A115" s="103" t="s">
        <v>157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</row>
    <row r="116" spans="1:20" ht="15" customHeight="1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</row>
    <row r="117" spans="1:20" ht="15" customHeight="1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</row>
    <row r="118" spans="1:20" ht="15" customHeight="1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</row>
    <row r="119" spans="1:20" ht="15" customHeight="1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</row>
    <row r="120" spans="1:20" ht="15" customHeight="1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</row>
    <row r="121" spans="1:20" ht="1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</row>
    <row r="122" spans="1:20" ht="15" customHeight="1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</row>
    <row r="123" spans="1:20" ht="15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</row>
    <row r="124" spans="1:20" ht="1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</row>
    <row r="125" spans="1:20" ht="1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</row>
    <row r="126" spans="1:20" ht="15" customHeight="1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</row>
    <row r="127" spans="1:20" ht="15" customHeigh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</row>
    <row r="128" spans="1:20" ht="15" customHeight="1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</row>
    <row r="129" spans="1:20" ht="1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</row>
    <row r="130" spans="1:20" ht="15" customHeight="1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</row>
    <row r="131" spans="1:20" ht="15" customHeight="1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</row>
    <row r="132" spans="1:20" ht="15" customHeight="1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</row>
    <row r="133" spans="1:20" ht="15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</row>
    <row r="134" spans="1:20" ht="15" customHeight="1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</row>
    <row r="135" spans="1:20" ht="15" customHeight="1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</row>
    <row r="136" spans="1:20" ht="15" customHeight="1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</row>
    <row r="137" spans="1:20" ht="15" customHeight="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</row>
    <row r="138" spans="1:20" ht="15" customHeight="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</row>
    <row r="139" spans="1:20" ht="15" customHeight="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</row>
    <row r="140" spans="1:20" ht="15" customHeight="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</row>
    <row r="141" spans="1:20" ht="15" customHeight="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</row>
    <row r="142" spans="1:20" ht="15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</row>
    <row r="143" spans="1:20" ht="15" customHeight="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</row>
    <row r="144" spans="1:20" ht="15" customHeight="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</row>
    <row r="145" spans="1:20" ht="15" customHeight="1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</row>
    <row r="146" spans="1:20" ht="15" customHeight="1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</row>
    <row r="147" spans="1:20" ht="15" customHeight="1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</row>
    <row r="148" spans="1:20" ht="15" customHeight="1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</row>
    <row r="149" spans="1:20" ht="15" customHeight="1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</row>
    <row r="150" spans="1:20" ht="15" customHeight="1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</row>
    <row r="151" spans="1:20" ht="15" customHeight="1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</row>
    <row r="152" spans="1:20" ht="15" customHeight="1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</row>
    <row r="153" spans="1:20" ht="15" customHeight="1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</row>
    <row r="154" spans="1:20" ht="15" customHeight="1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</row>
    <row r="155" spans="1:20" ht="15" customHeight="1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</row>
    <row r="156" spans="1:20" ht="15" customHeight="1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</row>
    <row r="157" spans="1:20" ht="15" customHeight="1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</row>
    <row r="158" spans="1:20" ht="15" customHeight="1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</row>
    <row r="159" spans="1:20" ht="15" customHeight="1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</row>
    <row r="160" spans="1:20" ht="15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</row>
    <row r="161" spans="1:20" ht="15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</row>
    <row r="162" spans="1:20" ht="15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</row>
    <row r="163" spans="1:20" ht="15" customHeight="1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</row>
    <row r="164" spans="1:20" ht="15" customHeight="1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</row>
    <row r="165" spans="1:20" ht="15" customHeight="1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</row>
    <row r="166" spans="1:20" ht="15" customHeight="1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</row>
    <row r="167" spans="1:20" ht="15" customHeight="1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</row>
    <row r="168" spans="1:20" ht="15" customHeight="1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</row>
    <row r="169" spans="1:20" ht="15" customHeight="1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</row>
    <row r="170" spans="1:20" ht="15" customHeight="1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</row>
    <row r="171" spans="1:20" ht="15" customHeight="1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</row>
    <row r="172" spans="1:20" ht="15" customHeight="1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</row>
    <row r="173" spans="1:20" ht="15" customHeight="1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</row>
    <row r="174" spans="1:20" ht="15" customHeight="1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</row>
    <row r="175" spans="1:20" ht="15" customHeight="1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</row>
    <row r="176" spans="1:20" ht="15" customHeight="1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</row>
    <row r="177" spans="1:20" ht="15" customHeight="1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</row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</sheetData>
  <mergeCells count="16">
    <mergeCell ref="I6:K6"/>
    <mergeCell ref="L6:N6"/>
    <mergeCell ref="B65:P65"/>
    <mergeCell ref="B63:P63"/>
    <mergeCell ref="B64:H64"/>
    <mergeCell ref="J64:N64"/>
    <mergeCell ref="L66:N66"/>
    <mergeCell ref="B5:R5"/>
    <mergeCell ref="B1:R1"/>
    <mergeCell ref="B2:R2"/>
    <mergeCell ref="B3:R3"/>
    <mergeCell ref="B4:H4"/>
    <mergeCell ref="J4:N4"/>
    <mergeCell ref="O6:Q6"/>
    <mergeCell ref="B61:P61"/>
    <mergeCell ref="B62:P62"/>
  </mergeCells>
  <printOptions/>
  <pageMargins left="0.6299212598425197" right="0" top="0.984251968503937" bottom="0.984251968503937" header="0.5118110236220472" footer="0.5118110236220472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="90" zoomScaleNormal="90" workbookViewId="0" topLeftCell="A1">
      <selection activeCell="A12" sqref="A12"/>
    </sheetView>
  </sheetViews>
  <sheetFormatPr defaultColWidth="9.140625" defaultRowHeight="13.5" customHeight="1"/>
  <cols>
    <col min="1" max="1" width="37.28125" style="32" customWidth="1"/>
    <col min="2" max="2" width="7.00390625" style="32" customWidth="1"/>
    <col min="3" max="3" width="13.7109375" style="32" customWidth="1"/>
    <col min="4" max="4" width="0.85546875" style="32" customWidth="1"/>
    <col min="5" max="5" width="13.7109375" style="32" customWidth="1"/>
    <col min="6" max="6" width="0.85546875" style="32" customWidth="1"/>
    <col min="7" max="7" width="13.7109375" style="32" customWidth="1"/>
    <col min="8" max="8" width="0.85546875" style="32" customWidth="1"/>
    <col min="9" max="9" width="13.7109375" style="32" customWidth="1"/>
    <col min="10" max="16384" width="9.140625" style="32" customWidth="1"/>
  </cols>
  <sheetData>
    <row r="1" spans="1:9" ht="13.5" customHeight="1">
      <c r="A1" s="83" t="s">
        <v>87</v>
      </c>
      <c r="B1" s="83"/>
      <c r="C1" s="83"/>
      <c r="D1" s="83"/>
      <c r="E1" s="83"/>
      <c r="F1" s="83"/>
      <c r="G1" s="83"/>
      <c r="H1" s="83"/>
      <c r="I1" s="83"/>
    </row>
    <row r="2" spans="1:9" ht="13.5" customHeight="1">
      <c r="A2" s="83" t="s">
        <v>88</v>
      </c>
      <c r="B2" s="83"/>
      <c r="C2" s="83"/>
      <c r="D2" s="83"/>
      <c r="E2" s="83"/>
      <c r="F2" s="83"/>
      <c r="G2" s="83"/>
      <c r="H2" s="83"/>
      <c r="I2" s="83"/>
    </row>
    <row r="3" spans="1:9" ht="13.5" customHeight="1">
      <c r="A3" s="84" t="s">
        <v>234</v>
      </c>
      <c r="B3" s="83"/>
      <c r="C3" s="83"/>
      <c r="D3" s="83"/>
      <c r="E3" s="83"/>
      <c r="F3" s="83"/>
      <c r="G3" s="83"/>
      <c r="H3" s="83"/>
      <c r="I3" s="83"/>
    </row>
    <row r="4" spans="1:9" s="42" customFormat="1" ht="18" customHeight="1">
      <c r="A4" s="43"/>
      <c r="B4" s="43"/>
      <c r="C4" s="43"/>
      <c r="D4" s="43"/>
      <c r="E4" s="43"/>
      <c r="F4" s="43"/>
      <c r="G4" s="43"/>
      <c r="H4" s="43"/>
      <c r="I4" s="44" t="s">
        <v>25</v>
      </c>
    </row>
    <row r="5" spans="3:9" ht="12.75" customHeight="1">
      <c r="C5" s="85" t="s">
        <v>2</v>
      </c>
      <c r="D5" s="85"/>
      <c r="E5" s="85"/>
      <c r="G5" s="83" t="s">
        <v>89</v>
      </c>
      <c r="H5" s="83"/>
      <c r="I5" s="83"/>
    </row>
    <row r="6" spans="3:9" ht="12.75" customHeight="1">
      <c r="C6" s="83" t="s">
        <v>27</v>
      </c>
      <c r="D6" s="83"/>
      <c r="E6" s="83"/>
      <c r="G6" s="83" t="s">
        <v>27</v>
      </c>
      <c r="H6" s="83"/>
      <c r="I6" s="83"/>
    </row>
    <row r="7" spans="3:9" ht="12.75" customHeight="1">
      <c r="C7" s="40">
        <v>2006</v>
      </c>
      <c r="D7" s="40"/>
      <c r="E7" s="40">
        <v>2005</v>
      </c>
      <c r="G7" s="40">
        <v>2006</v>
      </c>
      <c r="H7" s="40"/>
      <c r="I7" s="40">
        <v>2005</v>
      </c>
    </row>
    <row r="8" spans="3:9" ht="12.75" customHeight="1">
      <c r="C8" s="40"/>
      <c r="D8" s="40"/>
      <c r="E8" s="67" t="s">
        <v>224</v>
      </c>
      <c r="G8" s="40"/>
      <c r="H8" s="40"/>
      <c r="I8" s="40"/>
    </row>
    <row r="9" ht="12.75" customHeight="1">
      <c r="A9" s="55" t="s">
        <v>90</v>
      </c>
    </row>
    <row r="10" spans="1:9" ht="12.75" customHeight="1">
      <c r="A10" s="50" t="s">
        <v>155</v>
      </c>
      <c r="C10" s="56">
        <v>1666395144</v>
      </c>
      <c r="D10" s="56"/>
      <c r="E10" s="56">
        <v>6016915684</v>
      </c>
      <c r="F10" s="56"/>
      <c r="G10" s="56">
        <v>1666395144</v>
      </c>
      <c r="H10" s="56"/>
      <c r="I10" s="56">
        <v>6016915684</v>
      </c>
    </row>
    <row r="11" spans="1:9" ht="12.75" customHeight="1">
      <c r="A11" s="50" t="s">
        <v>160</v>
      </c>
      <c r="C11" s="56"/>
      <c r="D11" s="56"/>
      <c r="E11" s="56"/>
      <c r="F11" s="56"/>
      <c r="G11" s="56"/>
      <c r="H11" s="56"/>
      <c r="I11" s="56"/>
    </row>
    <row r="12" spans="1:9" ht="12.75" customHeight="1">
      <c r="A12" s="47" t="s">
        <v>127</v>
      </c>
      <c r="C12" s="56"/>
      <c r="D12" s="56"/>
      <c r="E12" s="56"/>
      <c r="F12" s="56"/>
      <c r="G12" s="56"/>
      <c r="H12" s="56"/>
      <c r="I12" s="56"/>
    </row>
    <row r="13" spans="1:9" ht="12.75" customHeight="1">
      <c r="A13" s="37" t="s">
        <v>91</v>
      </c>
      <c r="C13" s="3">
        <v>1434692356</v>
      </c>
      <c r="D13" s="3"/>
      <c r="E13" s="3">
        <v>1199655255</v>
      </c>
      <c r="F13" s="3"/>
      <c r="G13" s="3">
        <v>1138901509</v>
      </c>
      <c r="H13" s="3"/>
      <c r="I13" s="3">
        <v>978420706</v>
      </c>
    </row>
    <row r="14" spans="1:9" ht="12.75" customHeight="1">
      <c r="A14" s="39" t="s">
        <v>215</v>
      </c>
      <c r="C14" s="3">
        <v>-602976966</v>
      </c>
      <c r="D14" s="3"/>
      <c r="E14" s="3">
        <v>-458118506</v>
      </c>
      <c r="F14" s="3"/>
      <c r="G14" s="56">
        <v>-577284552</v>
      </c>
      <c r="H14" s="3"/>
      <c r="I14" s="56">
        <v>-458357820</v>
      </c>
    </row>
    <row r="15" spans="1:9" ht="12.75" customHeight="1">
      <c r="A15" s="39" t="s">
        <v>183</v>
      </c>
      <c r="C15" s="3">
        <v>11030953775</v>
      </c>
      <c r="D15" s="3"/>
      <c r="E15" s="3">
        <v>5476487041</v>
      </c>
      <c r="F15" s="3"/>
      <c r="G15" s="56">
        <v>5938666473</v>
      </c>
      <c r="H15" s="3"/>
      <c r="I15" s="56">
        <v>3627979185</v>
      </c>
    </row>
    <row r="16" spans="1:9" ht="12.75" customHeight="1">
      <c r="A16" s="39" t="s">
        <v>184</v>
      </c>
      <c r="C16" s="3">
        <v>290544116</v>
      </c>
      <c r="D16" s="3"/>
      <c r="E16" s="3">
        <v>583333413</v>
      </c>
      <c r="F16" s="3"/>
      <c r="G16" s="3">
        <v>361333527</v>
      </c>
      <c r="H16" s="3"/>
      <c r="I16" s="3">
        <v>472020815</v>
      </c>
    </row>
    <row r="17" spans="1:9" ht="12.75" customHeight="1">
      <c r="A17" s="39" t="s">
        <v>213</v>
      </c>
      <c r="C17" s="65">
        <v>0</v>
      </c>
      <c r="D17" s="3"/>
      <c r="E17" s="3">
        <v>-397347962</v>
      </c>
      <c r="F17" s="3"/>
      <c r="G17" s="65">
        <v>0</v>
      </c>
      <c r="H17" s="3"/>
      <c r="I17" s="3">
        <v>-397347962</v>
      </c>
    </row>
    <row r="18" ht="12.75" customHeight="1">
      <c r="A18" s="31" t="s">
        <v>185</v>
      </c>
    </row>
    <row r="19" spans="1:9" ht="12.75" customHeight="1">
      <c r="A19" s="58" t="s">
        <v>186</v>
      </c>
      <c r="C19" s="3">
        <v>-3931626</v>
      </c>
      <c r="D19" s="3"/>
      <c r="E19" s="3">
        <v>-6709802</v>
      </c>
      <c r="F19" s="3"/>
      <c r="G19" s="3">
        <v>-564355</v>
      </c>
      <c r="H19" s="3"/>
      <c r="I19" s="3">
        <v>-5476199</v>
      </c>
    </row>
    <row r="20" spans="1:9" ht="12.75" customHeight="1">
      <c r="A20" s="39" t="s">
        <v>191</v>
      </c>
      <c r="C20" s="3"/>
      <c r="D20" s="3"/>
      <c r="E20" s="3"/>
      <c r="F20" s="3"/>
      <c r="G20" s="3"/>
      <c r="H20" s="3"/>
      <c r="I20" s="3"/>
    </row>
    <row r="21" spans="1:9" ht="12.75" customHeight="1">
      <c r="A21" s="58" t="s">
        <v>187</v>
      </c>
      <c r="C21" s="3">
        <v>-201434845</v>
      </c>
      <c r="D21" s="3"/>
      <c r="E21" s="3">
        <v>-479717958</v>
      </c>
      <c r="F21" s="3"/>
      <c r="G21" s="7">
        <v>0</v>
      </c>
      <c r="H21" s="3"/>
      <c r="I21" s="7">
        <v>0</v>
      </c>
    </row>
    <row r="22" spans="1:9" ht="12.75" customHeight="1">
      <c r="A22" s="39" t="s">
        <v>167</v>
      </c>
      <c r="C22" s="57">
        <v>211661007</v>
      </c>
      <c r="D22" s="3"/>
      <c r="E22" s="57">
        <v>272593912</v>
      </c>
      <c r="F22" s="3"/>
      <c r="G22" s="59">
        <v>211661007</v>
      </c>
      <c r="H22" s="3"/>
      <c r="I22" s="59">
        <v>272593912</v>
      </c>
    </row>
    <row r="23" spans="1:9" ht="12.75" customHeight="1">
      <c r="A23" s="39" t="s">
        <v>181</v>
      </c>
      <c r="C23" s="3">
        <v>-1204468329</v>
      </c>
      <c r="D23" s="3"/>
      <c r="E23" s="3">
        <v>-516809212</v>
      </c>
      <c r="F23" s="3"/>
      <c r="G23" s="3">
        <v>-1469587894</v>
      </c>
      <c r="H23" s="3"/>
      <c r="I23" s="3">
        <v>-431458253</v>
      </c>
    </row>
    <row r="24" spans="1:9" ht="12.75" customHeight="1">
      <c r="A24" s="39" t="s">
        <v>245</v>
      </c>
      <c r="C24" s="3">
        <v>478897606</v>
      </c>
      <c r="D24" s="3"/>
      <c r="E24" s="3">
        <v>437545842</v>
      </c>
      <c r="F24" s="3"/>
      <c r="G24" s="3">
        <v>286857030</v>
      </c>
      <c r="H24" s="3"/>
      <c r="I24" s="3">
        <v>348993420</v>
      </c>
    </row>
    <row r="25" spans="1:9" ht="12.75" customHeight="1">
      <c r="A25" s="39" t="s">
        <v>267</v>
      </c>
      <c r="C25" s="3">
        <v>-70152699</v>
      </c>
      <c r="D25" s="3"/>
      <c r="E25" s="3">
        <v>-153616432</v>
      </c>
      <c r="F25" s="3"/>
      <c r="G25" s="3">
        <v>-70152699</v>
      </c>
      <c r="H25" s="3"/>
      <c r="I25" s="3">
        <v>-153616432</v>
      </c>
    </row>
    <row r="26" spans="1:9" ht="12.75" customHeight="1">
      <c r="A26" s="39" t="s">
        <v>246</v>
      </c>
      <c r="C26" s="3">
        <v>-65437149</v>
      </c>
      <c r="D26" s="3"/>
      <c r="E26" s="3">
        <v>-28684389</v>
      </c>
      <c r="F26" s="3"/>
      <c r="G26" s="3">
        <v>-13455700</v>
      </c>
      <c r="H26" s="3"/>
      <c r="I26" s="3">
        <v>5471526</v>
      </c>
    </row>
    <row r="27" spans="1:9" ht="12.75" customHeight="1">
      <c r="A27" s="39" t="s">
        <v>174</v>
      </c>
      <c r="C27" s="3">
        <v>-512428783</v>
      </c>
      <c r="D27" s="3"/>
      <c r="E27" s="3">
        <v>-728151915</v>
      </c>
      <c r="F27" s="3"/>
      <c r="G27" s="3">
        <v>-183978899</v>
      </c>
      <c r="H27" s="3"/>
      <c r="I27" s="3">
        <v>-308927334</v>
      </c>
    </row>
    <row r="28" spans="1:9" ht="12.75" customHeight="1">
      <c r="A28" s="39" t="s">
        <v>216</v>
      </c>
      <c r="C28" s="56"/>
      <c r="D28" s="56"/>
      <c r="E28" s="56"/>
      <c r="F28" s="56"/>
      <c r="G28" s="56"/>
      <c r="H28" s="56"/>
      <c r="I28" s="56"/>
    </row>
    <row r="29" spans="1:9" ht="12" customHeight="1">
      <c r="A29" s="58" t="s">
        <v>129</v>
      </c>
      <c r="C29" s="3">
        <v>9245595016</v>
      </c>
      <c r="D29" s="3"/>
      <c r="E29" s="3">
        <v>-1510638038</v>
      </c>
      <c r="F29" s="3"/>
      <c r="G29" s="3">
        <v>9245595016</v>
      </c>
      <c r="H29" s="3"/>
      <c r="I29" s="3">
        <v>-1506905257</v>
      </c>
    </row>
    <row r="30" spans="1:9" ht="12.75" customHeight="1">
      <c r="A30" s="39" t="s">
        <v>263</v>
      </c>
      <c r="C30" s="3">
        <v>-108733592</v>
      </c>
      <c r="D30" s="3"/>
      <c r="E30" s="3">
        <v>582595200</v>
      </c>
      <c r="F30" s="3"/>
      <c r="G30" s="3">
        <v>-219366277</v>
      </c>
      <c r="H30" s="3"/>
      <c r="I30" s="3">
        <v>78358100</v>
      </c>
    </row>
    <row r="31" spans="1:9" ht="12.75" customHeight="1">
      <c r="A31" s="39" t="s">
        <v>247</v>
      </c>
      <c r="C31" s="3">
        <v>1408712289</v>
      </c>
      <c r="D31" s="3"/>
      <c r="E31" s="3">
        <v>554112846</v>
      </c>
      <c r="F31" s="3"/>
      <c r="G31" s="3">
        <v>1429607860</v>
      </c>
      <c r="H31" s="3"/>
      <c r="I31" s="3">
        <v>556535049</v>
      </c>
    </row>
    <row r="32" spans="1:9" ht="12.75" customHeight="1">
      <c r="A32" s="39" t="s">
        <v>212</v>
      </c>
      <c r="C32" s="3">
        <v>311304433</v>
      </c>
      <c r="D32" s="3"/>
      <c r="E32" s="3">
        <v>446713288</v>
      </c>
      <c r="F32" s="3"/>
      <c r="G32" s="3">
        <v>92871867</v>
      </c>
      <c r="H32" s="3"/>
      <c r="I32" s="3">
        <v>54908172</v>
      </c>
    </row>
    <row r="33" spans="1:9" ht="12.75" customHeight="1">
      <c r="A33" s="39" t="s">
        <v>268</v>
      </c>
      <c r="C33" s="3">
        <v>-54359461</v>
      </c>
      <c r="D33" s="3"/>
      <c r="E33" s="3">
        <v>38232551</v>
      </c>
      <c r="F33" s="3"/>
      <c r="G33" s="64">
        <v>0</v>
      </c>
      <c r="H33" s="3"/>
      <c r="I33" s="64">
        <v>0</v>
      </c>
    </row>
    <row r="34" spans="1:9" ht="12.75" customHeight="1">
      <c r="A34" s="39" t="s">
        <v>217</v>
      </c>
      <c r="C34" s="2">
        <v>-31034026</v>
      </c>
      <c r="D34" s="2"/>
      <c r="E34" s="2">
        <v>-151941451</v>
      </c>
      <c r="F34" s="2"/>
      <c r="G34" s="2">
        <v>3827181494</v>
      </c>
      <c r="H34" s="2"/>
      <c r="I34" s="2">
        <v>187869561</v>
      </c>
    </row>
    <row r="35" spans="1:9" ht="12.75" customHeight="1">
      <c r="A35" s="39" t="s">
        <v>261</v>
      </c>
      <c r="C35" s="3"/>
      <c r="D35" s="3"/>
      <c r="E35" s="3"/>
      <c r="F35" s="3"/>
      <c r="G35" s="64"/>
      <c r="H35" s="3"/>
      <c r="I35" s="64"/>
    </row>
    <row r="36" spans="1:9" ht="12.75" customHeight="1">
      <c r="A36" s="58" t="s">
        <v>210</v>
      </c>
      <c r="C36" s="3"/>
      <c r="D36" s="3"/>
      <c r="E36" s="3"/>
      <c r="F36" s="3"/>
      <c r="G36" s="64"/>
      <c r="H36" s="3"/>
      <c r="I36" s="64"/>
    </row>
    <row r="37" spans="1:9" ht="12.75" customHeight="1">
      <c r="A37" s="49" t="s">
        <v>207</v>
      </c>
      <c r="C37" s="3">
        <v>-105410288</v>
      </c>
      <c r="D37" s="3"/>
      <c r="E37" s="3">
        <v>17578563</v>
      </c>
      <c r="F37" s="2"/>
      <c r="G37" s="66">
        <v>0</v>
      </c>
      <c r="H37" s="2"/>
      <c r="I37" s="66">
        <v>0</v>
      </c>
    </row>
    <row r="38" spans="1:9" ht="12.75" customHeight="1">
      <c r="A38" s="39" t="s">
        <v>262</v>
      </c>
      <c r="C38" s="48">
        <v>93902374</v>
      </c>
      <c r="D38" s="3"/>
      <c r="E38" s="48">
        <v>-124273059</v>
      </c>
      <c r="F38" s="3"/>
      <c r="G38" s="33">
        <v>0</v>
      </c>
      <c r="H38" s="3"/>
      <c r="I38" s="33">
        <v>0</v>
      </c>
    </row>
    <row r="39" spans="1:9" ht="12.75" customHeight="1">
      <c r="A39" s="50" t="s">
        <v>140</v>
      </c>
      <c r="C39" s="3"/>
      <c r="D39" s="3"/>
      <c r="E39" s="3"/>
      <c r="F39" s="3"/>
      <c r="G39" s="3"/>
      <c r="H39" s="3"/>
      <c r="I39" s="3"/>
    </row>
    <row r="40" spans="1:9" ht="12.75" customHeight="1">
      <c r="A40" s="47" t="s">
        <v>93</v>
      </c>
      <c r="C40" s="56">
        <f>SUM(C10:C38)</f>
        <v>23212290352</v>
      </c>
      <c r="D40" s="3"/>
      <c r="E40" s="56">
        <f>SUM(E10:E38)</f>
        <v>11069754871</v>
      </c>
      <c r="F40" s="3"/>
      <c r="G40" s="56">
        <f>SUM(G10:G38)</f>
        <v>21664680551</v>
      </c>
      <c r="H40" s="3"/>
      <c r="I40" s="56">
        <f>SUM(I10:I38)</f>
        <v>9337976873</v>
      </c>
    </row>
    <row r="41" spans="1:9" ht="12.75" customHeight="1">
      <c r="A41" s="37"/>
      <c r="C41" s="3"/>
      <c r="D41" s="3"/>
      <c r="E41" s="3"/>
      <c r="F41" s="3"/>
      <c r="G41" s="3"/>
      <c r="H41" s="3"/>
      <c r="I41" s="3"/>
    </row>
    <row r="42" spans="1:9" ht="12.75" customHeight="1">
      <c r="A42" s="32" t="s">
        <v>94</v>
      </c>
      <c r="C42" s="3"/>
      <c r="D42" s="3"/>
      <c r="E42" s="3"/>
      <c r="F42" s="3"/>
      <c r="G42" s="3"/>
      <c r="H42" s="3"/>
      <c r="I42" s="3"/>
    </row>
    <row r="43" spans="1:9" ht="12.75" customHeight="1">
      <c r="A43" s="39" t="s">
        <v>115</v>
      </c>
      <c r="C43" s="3">
        <v>-34074553300</v>
      </c>
      <c r="D43" s="3"/>
      <c r="E43" s="3">
        <v>-30057192940</v>
      </c>
      <c r="F43" s="3"/>
      <c r="G43" s="3">
        <v>-31488733911</v>
      </c>
      <c r="H43" s="3"/>
      <c r="I43" s="3">
        <v>-32539444534</v>
      </c>
    </row>
    <row r="44" spans="1:9" ht="12.75" customHeight="1">
      <c r="A44" s="37" t="s">
        <v>95</v>
      </c>
      <c r="C44" s="3"/>
      <c r="D44" s="3"/>
      <c r="E44" s="3"/>
      <c r="F44" s="3"/>
      <c r="G44" s="3"/>
      <c r="H44" s="3"/>
      <c r="I44" s="3"/>
    </row>
    <row r="45" spans="1:9" ht="12.75" customHeight="1">
      <c r="A45" s="49" t="s">
        <v>96</v>
      </c>
      <c r="C45" s="3">
        <v>20125000000</v>
      </c>
      <c r="D45" s="3"/>
      <c r="E45" s="3">
        <v>1415000000</v>
      </c>
      <c r="F45" s="3"/>
      <c r="G45" s="3">
        <v>19800000000</v>
      </c>
      <c r="H45" s="3"/>
      <c r="I45" s="3">
        <v>1700000000</v>
      </c>
    </row>
    <row r="46" spans="1:9" ht="12.75" customHeight="1">
      <c r="A46" s="37" t="s">
        <v>97</v>
      </c>
      <c r="C46" s="3">
        <v>-1226248473</v>
      </c>
      <c r="D46" s="3"/>
      <c r="E46" s="3">
        <v>787175698</v>
      </c>
      <c r="F46" s="3"/>
      <c r="G46" s="3">
        <v>-1243936509</v>
      </c>
      <c r="H46" s="3"/>
      <c r="I46" s="3">
        <v>881875023</v>
      </c>
    </row>
    <row r="47" spans="1:9" ht="12.75" customHeight="1">
      <c r="A47" s="39" t="s">
        <v>20</v>
      </c>
      <c r="C47" s="3">
        <v>-14184912187</v>
      </c>
      <c r="D47" s="3"/>
      <c r="E47" s="3">
        <v>-36702299262</v>
      </c>
      <c r="F47" s="3"/>
      <c r="G47" s="3">
        <v>-19658426941</v>
      </c>
      <c r="H47" s="3"/>
      <c r="I47" s="3">
        <v>-32922161513</v>
      </c>
    </row>
    <row r="48" spans="1:9" ht="12.75" customHeight="1">
      <c r="A48" s="37" t="s">
        <v>98</v>
      </c>
      <c r="C48" s="3">
        <v>2548926185</v>
      </c>
      <c r="D48" s="3"/>
      <c r="E48" s="3">
        <v>4338342826</v>
      </c>
      <c r="F48" s="3"/>
      <c r="G48" s="3">
        <v>1224766220</v>
      </c>
      <c r="H48" s="3"/>
      <c r="I48" s="3">
        <v>5561760146</v>
      </c>
    </row>
    <row r="49" spans="1:9" ht="12.75" customHeight="1">
      <c r="A49" s="37" t="s">
        <v>99</v>
      </c>
      <c r="C49" s="3">
        <v>-3406111214</v>
      </c>
      <c r="D49" s="3"/>
      <c r="E49" s="3">
        <v>-1597095228</v>
      </c>
      <c r="F49" s="3"/>
      <c r="G49" s="3">
        <v>-3208455446</v>
      </c>
      <c r="H49" s="3"/>
      <c r="I49" s="3">
        <v>-1926693702</v>
      </c>
    </row>
    <row r="50" spans="1:9" ht="12.75" customHeight="1">
      <c r="A50" s="37"/>
      <c r="C50" s="3"/>
      <c r="D50" s="3"/>
      <c r="E50" s="3"/>
      <c r="F50" s="3"/>
      <c r="G50" s="3"/>
      <c r="H50" s="3"/>
      <c r="I50" s="3"/>
    </row>
    <row r="51" spans="1:9" ht="12.75" customHeight="1">
      <c r="A51" s="32" t="s">
        <v>100</v>
      </c>
      <c r="C51" s="3"/>
      <c r="D51" s="3"/>
      <c r="E51" s="3"/>
      <c r="F51" s="3"/>
      <c r="G51" s="3"/>
      <c r="H51" s="3"/>
      <c r="I51" s="3"/>
    </row>
    <row r="52" spans="1:9" ht="12.75" customHeight="1">
      <c r="A52" s="39" t="s">
        <v>116</v>
      </c>
      <c r="C52" s="3">
        <v>2768851414</v>
      </c>
      <c r="D52" s="3"/>
      <c r="E52" s="3">
        <v>62414181285</v>
      </c>
      <c r="F52" s="3"/>
      <c r="G52" s="3">
        <v>9303783856</v>
      </c>
      <c r="H52" s="3"/>
      <c r="I52" s="3">
        <v>61099672733</v>
      </c>
    </row>
    <row r="53" spans="1:9" ht="12.75" customHeight="1">
      <c r="A53" s="39" t="s">
        <v>115</v>
      </c>
      <c r="C53" s="3">
        <v>3528459159</v>
      </c>
      <c r="D53" s="3"/>
      <c r="E53" s="3">
        <v>-3257208304</v>
      </c>
      <c r="F53" s="3"/>
      <c r="G53" s="3">
        <v>2548196297</v>
      </c>
      <c r="H53" s="3"/>
      <c r="I53" s="3">
        <v>-1374614970</v>
      </c>
    </row>
    <row r="54" spans="1:9" ht="12.75" customHeight="1">
      <c r="A54" s="37" t="s">
        <v>101</v>
      </c>
      <c r="C54" s="3">
        <v>-97619613</v>
      </c>
      <c r="D54" s="3"/>
      <c r="E54" s="3">
        <v>272589390</v>
      </c>
      <c r="F54" s="3"/>
      <c r="G54" s="3">
        <v>-97619613</v>
      </c>
      <c r="H54" s="3"/>
      <c r="I54" s="3">
        <v>272589390</v>
      </c>
    </row>
    <row r="55" spans="1:9" ht="12.75" customHeight="1">
      <c r="A55" s="37" t="s">
        <v>102</v>
      </c>
      <c r="C55" s="48">
        <v>2608268202</v>
      </c>
      <c r="D55" s="3"/>
      <c r="E55" s="48">
        <v>-1477044825</v>
      </c>
      <c r="F55" s="3"/>
      <c r="G55" s="48">
        <v>2381370150</v>
      </c>
      <c r="H55" s="3"/>
      <c r="I55" s="48">
        <v>-1617382134</v>
      </c>
    </row>
    <row r="56" spans="1:9" ht="12.75" customHeight="1">
      <c r="A56" s="39" t="s">
        <v>141</v>
      </c>
      <c r="C56" s="48">
        <f>SUM(C43:C55)+C40</f>
        <v>1802350525</v>
      </c>
      <c r="D56" s="3"/>
      <c r="E56" s="48">
        <f>SUM(E43:E55)+E40</f>
        <v>7206203511</v>
      </c>
      <c r="F56" s="3"/>
      <c r="G56" s="48">
        <f>SUM(G43:G55)+G40</f>
        <v>1225624654</v>
      </c>
      <c r="H56" s="3"/>
      <c r="I56" s="48">
        <f>SUM(I43:I55)+I40</f>
        <v>8473577312</v>
      </c>
    </row>
    <row r="57" spans="1:9" ht="12.75" customHeight="1">
      <c r="A57" s="41"/>
      <c r="C57" s="2"/>
      <c r="D57" s="3"/>
      <c r="E57" s="2"/>
      <c r="F57" s="3"/>
      <c r="G57" s="2"/>
      <c r="H57" s="3"/>
      <c r="I57" s="2"/>
    </row>
    <row r="58" spans="1:9" ht="12.75" customHeight="1">
      <c r="A58" s="41"/>
      <c r="C58" s="2"/>
      <c r="D58" s="3"/>
      <c r="E58" s="2"/>
      <c r="F58" s="3"/>
      <c r="G58" s="2"/>
      <c r="H58" s="3"/>
      <c r="I58" s="2"/>
    </row>
    <row r="59" spans="1:9" ht="12.75" customHeight="1">
      <c r="A59" s="41"/>
      <c r="C59" s="2"/>
      <c r="D59" s="3"/>
      <c r="E59" s="2"/>
      <c r="F59" s="3"/>
      <c r="G59" s="2"/>
      <c r="H59" s="3"/>
      <c r="I59" s="2"/>
    </row>
    <row r="60" spans="1:9" ht="12.75" customHeight="1">
      <c r="A60" s="41"/>
      <c r="C60" s="2"/>
      <c r="D60" s="3"/>
      <c r="E60" s="2"/>
      <c r="F60" s="3"/>
      <c r="G60" s="2"/>
      <c r="H60" s="3"/>
      <c r="I60" s="2"/>
    </row>
    <row r="61" spans="1:9" ht="12.75" customHeight="1">
      <c r="A61" s="41"/>
      <c r="C61" s="2"/>
      <c r="D61" s="3"/>
      <c r="E61" s="2"/>
      <c r="F61" s="3"/>
      <c r="G61" s="2"/>
      <c r="H61" s="3"/>
      <c r="I61" s="2"/>
    </row>
    <row r="62" spans="1:9" ht="12.75" customHeight="1">
      <c r="A62" s="41"/>
      <c r="C62" s="2"/>
      <c r="D62" s="3"/>
      <c r="E62" s="2"/>
      <c r="F62" s="3"/>
      <c r="G62" s="2"/>
      <c r="H62" s="3"/>
      <c r="I62" s="2"/>
    </row>
    <row r="63" spans="1:9" ht="13.5" customHeight="1">
      <c r="A63" s="83" t="s">
        <v>103</v>
      </c>
      <c r="B63" s="83"/>
      <c r="C63" s="83"/>
      <c r="D63" s="83"/>
      <c r="E63" s="83"/>
      <c r="F63" s="83"/>
      <c r="G63" s="83"/>
      <c r="H63" s="83"/>
      <c r="I63" s="83"/>
    </row>
    <row r="64" spans="1:9" ht="13.5" customHeight="1">
      <c r="A64" s="83" t="s">
        <v>130</v>
      </c>
      <c r="B64" s="83"/>
      <c r="C64" s="83"/>
      <c r="D64" s="83"/>
      <c r="E64" s="83"/>
      <c r="F64" s="83"/>
      <c r="G64" s="83"/>
      <c r="H64" s="83"/>
      <c r="I64" s="83"/>
    </row>
    <row r="65" spans="1:9" ht="13.5" customHeight="1">
      <c r="A65" s="84" t="s">
        <v>223</v>
      </c>
      <c r="B65" s="83"/>
      <c r="C65" s="83"/>
      <c r="D65" s="83"/>
      <c r="E65" s="83"/>
      <c r="F65" s="83"/>
      <c r="G65" s="83"/>
      <c r="H65" s="83"/>
      <c r="I65" s="83"/>
    </row>
    <row r="66" spans="1:9" s="42" customFormat="1" ht="18" customHeight="1">
      <c r="A66" s="43"/>
      <c r="B66" s="43"/>
      <c r="C66" s="43"/>
      <c r="D66" s="43"/>
      <c r="E66" s="43"/>
      <c r="F66" s="43"/>
      <c r="G66" s="43"/>
      <c r="H66" s="43"/>
      <c r="I66" s="44" t="s">
        <v>25</v>
      </c>
    </row>
    <row r="67" spans="3:9" ht="13.5" customHeight="1">
      <c r="C67" s="85" t="s">
        <v>2</v>
      </c>
      <c r="D67" s="85"/>
      <c r="E67" s="85"/>
      <c r="G67" s="85" t="s">
        <v>89</v>
      </c>
      <c r="H67" s="85"/>
      <c r="I67" s="85"/>
    </row>
    <row r="68" spans="3:9" ht="13.5" customHeight="1">
      <c r="C68" s="83" t="s">
        <v>27</v>
      </c>
      <c r="D68" s="83"/>
      <c r="E68" s="83"/>
      <c r="G68" s="83" t="s">
        <v>27</v>
      </c>
      <c r="H68" s="83"/>
      <c r="I68" s="83"/>
    </row>
    <row r="69" spans="3:9" ht="13.5" customHeight="1">
      <c r="C69" s="40">
        <v>2006</v>
      </c>
      <c r="D69" s="40"/>
      <c r="E69" s="40">
        <v>2005</v>
      </c>
      <c r="F69" s="55"/>
      <c r="G69" s="40">
        <v>2006</v>
      </c>
      <c r="H69" s="40"/>
      <c r="I69" s="40">
        <v>2005</v>
      </c>
    </row>
    <row r="70" spans="3:9" ht="13.5" customHeight="1">
      <c r="C70" s="40"/>
      <c r="D70" s="40"/>
      <c r="E70" s="67" t="s">
        <v>224</v>
      </c>
      <c r="F70" s="55"/>
      <c r="G70" s="40"/>
      <c r="H70" s="40"/>
      <c r="I70" s="40"/>
    </row>
    <row r="71" spans="1:9" ht="13.5" customHeight="1">
      <c r="A71" s="55" t="s">
        <v>104</v>
      </c>
      <c r="G71" s="60"/>
      <c r="I71" s="60"/>
    </row>
    <row r="72" spans="1:9" ht="13.5" customHeight="1">
      <c r="A72" s="37" t="s">
        <v>105</v>
      </c>
      <c r="C72" s="3"/>
      <c r="D72" s="3"/>
      <c r="E72" s="3"/>
      <c r="F72" s="3"/>
      <c r="G72" s="3"/>
      <c r="H72" s="3"/>
      <c r="I72" s="3"/>
    </row>
    <row r="73" spans="1:9" ht="13.5" customHeight="1">
      <c r="A73" s="49" t="s">
        <v>106</v>
      </c>
      <c r="C73" s="3">
        <v>67574864102</v>
      </c>
      <c r="D73" s="3"/>
      <c r="E73" s="3">
        <v>42792497306</v>
      </c>
      <c r="F73" s="3"/>
      <c r="G73" s="3">
        <v>59537320045</v>
      </c>
      <c r="H73" s="3"/>
      <c r="I73" s="3">
        <v>39754064760</v>
      </c>
    </row>
    <row r="74" spans="1:9" ht="13.5" customHeight="1">
      <c r="A74" s="37" t="s">
        <v>107</v>
      </c>
      <c r="C74" s="3"/>
      <c r="D74" s="3"/>
      <c r="E74" s="3"/>
      <c r="F74" s="3"/>
      <c r="G74" s="3"/>
      <c r="H74" s="3"/>
      <c r="I74" s="3"/>
    </row>
    <row r="75" spans="1:9" ht="13.5" customHeight="1">
      <c r="A75" s="49" t="s">
        <v>108</v>
      </c>
      <c r="C75" s="3"/>
      <c r="D75" s="3"/>
      <c r="E75" s="3"/>
      <c r="F75" s="3"/>
      <c r="G75" s="3"/>
      <c r="H75" s="3"/>
      <c r="I75" s="3"/>
    </row>
    <row r="76" spans="1:9" ht="13.5" customHeight="1">
      <c r="A76" s="49" t="s">
        <v>109</v>
      </c>
      <c r="C76" s="3">
        <v>-73265662904</v>
      </c>
      <c r="D76" s="3"/>
      <c r="E76" s="3">
        <v>-48219354749</v>
      </c>
      <c r="F76" s="3"/>
      <c r="G76" s="3">
        <v>-64525665010</v>
      </c>
      <c r="H76" s="3"/>
      <c r="I76" s="3">
        <v>-45055757522</v>
      </c>
    </row>
    <row r="77" spans="1:9" ht="13.5" customHeight="1">
      <c r="A77" s="37" t="s">
        <v>110</v>
      </c>
      <c r="C77" s="3"/>
      <c r="D77" s="3"/>
      <c r="E77" s="3"/>
      <c r="F77" s="3"/>
      <c r="G77" s="3"/>
      <c r="H77" s="3"/>
      <c r="I77" s="3"/>
    </row>
    <row r="78" spans="1:9" ht="13.5" customHeight="1">
      <c r="A78" s="49" t="s">
        <v>92</v>
      </c>
      <c r="C78" s="3">
        <v>97814144</v>
      </c>
      <c r="D78" s="3"/>
      <c r="E78" s="3">
        <v>61546083</v>
      </c>
      <c r="F78" s="3"/>
      <c r="G78" s="3">
        <v>31821326</v>
      </c>
      <c r="H78" s="3"/>
      <c r="I78" s="3">
        <v>9075876</v>
      </c>
    </row>
    <row r="79" spans="1:9" ht="13.5" customHeight="1">
      <c r="A79" s="37" t="s">
        <v>111</v>
      </c>
      <c r="C79" s="3"/>
      <c r="D79" s="3"/>
      <c r="E79" s="3"/>
      <c r="F79" s="3"/>
      <c r="G79" s="3"/>
      <c r="H79" s="3"/>
      <c r="I79" s="3"/>
    </row>
    <row r="80" spans="1:9" ht="13.5" customHeight="1">
      <c r="A80" s="49" t="s">
        <v>92</v>
      </c>
      <c r="C80" s="2">
        <v>-1922379581</v>
      </c>
      <c r="D80" s="2"/>
      <c r="E80" s="2">
        <v>-1879705104</v>
      </c>
      <c r="F80" s="2"/>
      <c r="G80" s="2">
        <v>-1542244852</v>
      </c>
      <c r="H80" s="2"/>
      <c r="I80" s="2">
        <v>-1451290829</v>
      </c>
    </row>
    <row r="81" spans="1:9" ht="13.5" customHeight="1">
      <c r="A81" s="39" t="s">
        <v>170</v>
      </c>
      <c r="C81" s="2">
        <v>-82930959</v>
      </c>
      <c r="D81" s="2"/>
      <c r="E81" s="2">
        <v>-152321196</v>
      </c>
      <c r="F81" s="2"/>
      <c r="G81" s="2">
        <v>-62372100</v>
      </c>
      <c r="H81" s="2"/>
      <c r="I81" s="2">
        <v>-150508470</v>
      </c>
    </row>
    <row r="82" spans="1:9" ht="13.5" customHeight="1">
      <c r="A82" s="39" t="s">
        <v>209</v>
      </c>
      <c r="C82" s="2"/>
      <c r="D82" s="2"/>
      <c r="E82" s="2"/>
      <c r="F82" s="2"/>
      <c r="G82" s="2"/>
      <c r="H82" s="2"/>
      <c r="I82" s="2"/>
    </row>
    <row r="83" spans="1:9" ht="13.5" customHeight="1">
      <c r="A83" s="49" t="s">
        <v>208</v>
      </c>
      <c r="C83" s="2">
        <v>-8970000</v>
      </c>
      <c r="D83" s="2"/>
      <c r="E83" s="2">
        <v>-179817504</v>
      </c>
      <c r="F83" s="2"/>
      <c r="G83" s="66">
        <v>0</v>
      </c>
      <c r="H83" s="2"/>
      <c r="I83" s="66">
        <v>0</v>
      </c>
    </row>
    <row r="84" spans="1:9" ht="13.5" customHeight="1">
      <c r="A84" s="39" t="s">
        <v>218</v>
      </c>
      <c r="C84" s="33"/>
      <c r="D84" s="3"/>
      <c r="E84" s="33">
        <v>0</v>
      </c>
      <c r="F84" s="3"/>
      <c r="G84" s="48">
        <v>-2475855962</v>
      </c>
      <c r="H84" s="3"/>
      <c r="I84" s="48">
        <v>-1964429368</v>
      </c>
    </row>
    <row r="85" spans="1:9" ht="13.5" customHeight="1">
      <c r="A85" s="61" t="s">
        <v>259</v>
      </c>
      <c r="C85" s="48">
        <f>SUM(C72:C84)</f>
        <v>-7607265198</v>
      </c>
      <c r="D85" s="3"/>
      <c r="E85" s="48">
        <f>SUM(E72:E84)</f>
        <v>-7577155164</v>
      </c>
      <c r="F85" s="3"/>
      <c r="G85" s="48">
        <f>SUM(G72:G84)</f>
        <v>-9036996553</v>
      </c>
      <c r="H85" s="3"/>
      <c r="I85" s="48">
        <f>SUM(I72:I84)</f>
        <v>-8858845553</v>
      </c>
    </row>
    <row r="86" spans="3:9" ht="13.5" customHeight="1">
      <c r="C86" s="3"/>
      <c r="D86" s="3"/>
      <c r="E86" s="3"/>
      <c r="F86" s="3"/>
      <c r="G86" s="3"/>
      <c r="H86" s="3"/>
      <c r="I86" s="3"/>
    </row>
    <row r="87" spans="1:9" ht="13.5" customHeight="1">
      <c r="A87" s="55" t="s">
        <v>112</v>
      </c>
      <c r="C87" s="3"/>
      <c r="D87" s="3"/>
      <c r="E87" s="3"/>
      <c r="F87" s="3"/>
      <c r="G87" s="3"/>
      <c r="H87" s="3"/>
      <c r="I87" s="3"/>
    </row>
    <row r="88" spans="1:9" ht="13.5" customHeight="1">
      <c r="A88" s="39" t="s">
        <v>277</v>
      </c>
      <c r="C88" s="3">
        <v>5468113144</v>
      </c>
      <c r="D88" s="3"/>
      <c r="E88" s="66">
        <v>0</v>
      </c>
      <c r="F88" s="3"/>
      <c r="G88" s="3">
        <v>5468113144</v>
      </c>
      <c r="H88" s="3"/>
      <c r="I88" s="66">
        <v>0</v>
      </c>
    </row>
    <row r="89" spans="1:9" ht="13.5" customHeight="1">
      <c r="A89" s="39" t="s">
        <v>278</v>
      </c>
      <c r="C89" s="3">
        <v>-3752102296</v>
      </c>
      <c r="D89" s="3"/>
      <c r="E89" s="66">
        <v>0</v>
      </c>
      <c r="F89" s="3"/>
      <c r="G89" s="3">
        <v>-3752102296</v>
      </c>
      <c r="H89" s="3"/>
      <c r="I89" s="66">
        <v>0</v>
      </c>
    </row>
    <row r="90" spans="1:9" ht="13.5" customHeight="1">
      <c r="A90" s="39" t="s">
        <v>275</v>
      </c>
      <c r="C90" s="66">
        <v>0</v>
      </c>
      <c r="D90" s="3"/>
      <c r="E90" s="66">
        <v>0</v>
      </c>
      <c r="F90" s="3"/>
      <c r="G90" s="3">
        <v>1998375000</v>
      </c>
      <c r="H90" s="3"/>
      <c r="I90" s="66">
        <v>0</v>
      </c>
    </row>
    <row r="91" spans="1:9" ht="13.5" customHeight="1">
      <c r="A91" s="39" t="s">
        <v>276</v>
      </c>
      <c r="C91" s="3">
        <v>883100000</v>
      </c>
      <c r="D91" s="3"/>
      <c r="E91" s="66">
        <v>0</v>
      </c>
      <c r="F91" s="3"/>
      <c r="G91" s="3">
        <v>883100000</v>
      </c>
      <c r="H91" s="3"/>
      <c r="I91" s="66">
        <v>0</v>
      </c>
    </row>
    <row r="92" spans="1:9" ht="13.5" customHeight="1">
      <c r="A92" s="37" t="s">
        <v>269</v>
      </c>
      <c r="C92" s="68">
        <v>5557404012</v>
      </c>
      <c r="D92" s="2"/>
      <c r="E92" s="66">
        <v>0</v>
      </c>
      <c r="F92" s="2"/>
      <c r="G92" s="68">
        <v>5557404012</v>
      </c>
      <c r="H92" s="2"/>
      <c r="I92" s="66">
        <v>0</v>
      </c>
    </row>
    <row r="93" spans="1:9" ht="13.5" customHeight="1">
      <c r="A93" s="39" t="s">
        <v>192</v>
      </c>
      <c r="C93" s="2">
        <v>839530668</v>
      </c>
      <c r="D93" s="2"/>
      <c r="E93" s="2">
        <v>237295080</v>
      </c>
      <c r="F93" s="2"/>
      <c r="G93" s="2">
        <v>839530668</v>
      </c>
      <c r="H93" s="2"/>
      <c r="I93" s="2">
        <v>237295080</v>
      </c>
    </row>
    <row r="94" spans="1:9" ht="13.5" customHeight="1">
      <c r="A94" s="39" t="s">
        <v>188</v>
      </c>
      <c r="C94" s="48">
        <v>-1162379848</v>
      </c>
      <c r="D94" s="3"/>
      <c r="E94" s="48">
        <v>-1148149186</v>
      </c>
      <c r="F94" s="3"/>
      <c r="G94" s="48">
        <v>-1148631377</v>
      </c>
      <c r="H94" s="3"/>
      <c r="I94" s="48">
        <v>-1148149186</v>
      </c>
    </row>
    <row r="95" spans="1:9" ht="13.5" customHeight="1">
      <c r="A95" s="61" t="s">
        <v>258</v>
      </c>
      <c r="C95" s="48">
        <f>SUM(C88:C94)</f>
        <v>7833665680</v>
      </c>
      <c r="D95" s="3"/>
      <c r="E95" s="48">
        <f>SUM(E88:E94)</f>
        <v>-910854106</v>
      </c>
      <c r="F95" s="3"/>
      <c r="G95" s="48">
        <f>SUM(G88:G94)</f>
        <v>9845789151</v>
      </c>
      <c r="H95" s="3"/>
      <c r="I95" s="48">
        <f>SUM(I88:I94)</f>
        <v>-910854106</v>
      </c>
    </row>
    <row r="96" spans="1:9" ht="13.5" customHeight="1">
      <c r="A96" s="50" t="s">
        <v>44</v>
      </c>
      <c r="C96" s="2">
        <f>SUM(C56,C85,C95)</f>
        <v>2028751007</v>
      </c>
      <c r="D96" s="2"/>
      <c r="E96" s="2">
        <f>SUM(E56,E85,E95)</f>
        <v>-1281805759</v>
      </c>
      <c r="F96" s="2"/>
      <c r="G96" s="2">
        <f>SUM(G56,G85,G95)</f>
        <v>2034417252</v>
      </c>
      <c r="H96" s="2"/>
      <c r="I96" s="2">
        <f>+I56+I85+I95</f>
        <v>-1296122347</v>
      </c>
    </row>
    <row r="97" spans="1:9" ht="13.5" customHeight="1">
      <c r="A97" s="50" t="s">
        <v>113</v>
      </c>
      <c r="C97" s="48">
        <v>-53008945</v>
      </c>
      <c r="D97" s="3"/>
      <c r="E97" s="48">
        <v>6882537</v>
      </c>
      <c r="F97" s="3"/>
      <c r="G97" s="48">
        <v>-53008945</v>
      </c>
      <c r="H97" s="3"/>
      <c r="I97" s="48">
        <v>6882537</v>
      </c>
    </row>
    <row r="98" spans="3:9" ht="13.5" customHeight="1">
      <c r="C98" s="3"/>
      <c r="D98" s="3"/>
      <c r="E98" s="3"/>
      <c r="F98" s="3"/>
      <c r="G98" s="3"/>
      <c r="H98" s="3"/>
      <c r="I98" s="3"/>
    </row>
    <row r="99" spans="1:9" ht="13.5" customHeight="1">
      <c r="A99" s="50" t="s">
        <v>214</v>
      </c>
      <c r="C99" s="3">
        <f>SUM(C96:C98)</f>
        <v>1975742062</v>
      </c>
      <c r="D99" s="3"/>
      <c r="E99" s="3">
        <f>SUM(E96:E98)</f>
        <v>-1274923222</v>
      </c>
      <c r="F99" s="3"/>
      <c r="G99" s="3">
        <f>+G96+G97</f>
        <v>1981408307</v>
      </c>
      <c r="H99" s="3"/>
      <c r="I99" s="3">
        <f>+I96+I97</f>
        <v>-1289239810</v>
      </c>
    </row>
    <row r="100" spans="1:9" ht="13.5" customHeight="1">
      <c r="A100" s="32" t="s">
        <v>114</v>
      </c>
      <c r="C100" s="3">
        <v>17582256885</v>
      </c>
      <c r="D100" s="3"/>
      <c r="E100" s="3">
        <v>18857180107</v>
      </c>
      <c r="F100" s="3"/>
      <c r="G100" s="3">
        <v>17566731295</v>
      </c>
      <c r="H100" s="3"/>
      <c r="I100" s="3">
        <v>18855971105</v>
      </c>
    </row>
    <row r="101" spans="1:9" ht="13.5" customHeight="1" thickBot="1">
      <c r="A101" s="53" t="s">
        <v>189</v>
      </c>
      <c r="B101" s="55"/>
      <c r="C101" s="75">
        <f>SUM(C99:C100)</f>
        <v>19557998947</v>
      </c>
      <c r="D101" s="3"/>
      <c r="E101" s="75">
        <f>SUM(E99:E100)</f>
        <v>17582256885</v>
      </c>
      <c r="F101" s="3"/>
      <c r="G101" s="75">
        <f>SUM(G99:G100)</f>
        <v>19548139602</v>
      </c>
      <c r="H101" s="3"/>
      <c r="I101" s="75">
        <f>SUM(I99:I100)</f>
        <v>17566731295</v>
      </c>
    </row>
    <row r="102" spans="3:9" ht="13.5" customHeight="1" thickTop="1">
      <c r="C102" s="3"/>
      <c r="D102" s="62"/>
      <c r="E102" s="3"/>
      <c r="F102" s="62"/>
      <c r="G102" s="3"/>
      <c r="H102" s="62"/>
      <c r="I102" s="3"/>
    </row>
    <row r="103" spans="3:9" ht="13.5" customHeight="1">
      <c r="C103" s="3"/>
      <c r="D103" s="3"/>
      <c r="E103" s="3"/>
      <c r="F103" s="3"/>
      <c r="G103" s="3"/>
      <c r="H103" s="3"/>
      <c r="I103" s="3"/>
    </row>
    <row r="104" spans="3:9" ht="13.5" customHeight="1">
      <c r="C104" s="3"/>
      <c r="D104" s="3"/>
      <c r="E104" s="3"/>
      <c r="F104" s="3"/>
      <c r="G104" s="3"/>
      <c r="H104" s="3"/>
      <c r="I104" s="3"/>
    </row>
    <row r="105" spans="3:9" ht="13.5" customHeight="1">
      <c r="C105" s="3"/>
      <c r="D105" s="3"/>
      <c r="E105" s="3"/>
      <c r="F105" s="3"/>
      <c r="G105" s="3"/>
      <c r="H105" s="3"/>
      <c r="I105" s="3"/>
    </row>
    <row r="106" spans="3:9" ht="13.5" customHeight="1">
      <c r="C106" s="3"/>
      <c r="D106" s="3"/>
      <c r="E106" s="3"/>
      <c r="F106" s="3"/>
      <c r="G106" s="3"/>
      <c r="H106" s="3"/>
      <c r="I106" s="3"/>
    </row>
    <row r="107" spans="3:9" ht="13.5" customHeight="1">
      <c r="C107" s="3"/>
      <c r="D107" s="3"/>
      <c r="E107" s="3"/>
      <c r="F107" s="3"/>
      <c r="G107" s="3"/>
      <c r="H107" s="3"/>
      <c r="I107" s="3"/>
    </row>
    <row r="108" spans="3:9" ht="13.5" customHeight="1">
      <c r="C108" s="3"/>
      <c r="D108" s="3"/>
      <c r="E108" s="3"/>
      <c r="F108" s="3"/>
      <c r="G108" s="3"/>
      <c r="H108" s="3"/>
      <c r="I108" s="3"/>
    </row>
    <row r="109" spans="3:9" ht="13.5" customHeight="1">
      <c r="C109" s="3"/>
      <c r="D109" s="3"/>
      <c r="E109" s="3"/>
      <c r="F109" s="3"/>
      <c r="G109" s="3"/>
      <c r="H109" s="3"/>
      <c r="I109" s="3"/>
    </row>
    <row r="110" spans="3:9" ht="13.5" customHeight="1">
      <c r="C110" s="3"/>
      <c r="D110" s="3"/>
      <c r="E110" s="3"/>
      <c r="F110" s="3"/>
      <c r="G110" s="3"/>
      <c r="H110" s="3"/>
      <c r="I110" s="3"/>
    </row>
    <row r="111" spans="3:9" ht="13.5" customHeight="1">
      <c r="C111" s="3"/>
      <c r="D111" s="3"/>
      <c r="E111" s="3"/>
      <c r="F111" s="3"/>
      <c r="G111" s="3"/>
      <c r="H111" s="3"/>
      <c r="I111" s="3"/>
    </row>
    <row r="112" spans="3:9" ht="13.5" customHeight="1">
      <c r="C112" s="3"/>
      <c r="D112" s="3"/>
      <c r="E112" s="3"/>
      <c r="F112" s="3"/>
      <c r="G112" s="3"/>
      <c r="H112" s="3"/>
      <c r="I112" s="3"/>
    </row>
    <row r="113" spans="3:9" ht="13.5" customHeight="1">
      <c r="C113" s="3"/>
      <c r="D113" s="3"/>
      <c r="E113" s="3"/>
      <c r="F113" s="3"/>
      <c r="G113" s="3"/>
      <c r="H113" s="3"/>
      <c r="I113" s="3"/>
    </row>
    <row r="114" ht="13.5" customHeight="1">
      <c r="A114" s="32" t="s">
        <v>26</v>
      </c>
    </row>
  </sheetData>
  <mergeCells count="14">
    <mergeCell ref="G68:I68"/>
    <mergeCell ref="C67:E67"/>
    <mergeCell ref="C68:E68"/>
    <mergeCell ref="A63:I63"/>
    <mergeCell ref="A64:I64"/>
    <mergeCell ref="A65:I65"/>
    <mergeCell ref="G67:I67"/>
    <mergeCell ref="G5:I5"/>
    <mergeCell ref="G6:I6"/>
    <mergeCell ref="A1:I1"/>
    <mergeCell ref="A2:I2"/>
    <mergeCell ref="A3:I3"/>
    <mergeCell ref="C5:E5"/>
    <mergeCell ref="C6:E6"/>
  </mergeCells>
  <printOptions/>
  <pageMargins left="0.984251968503937" right="0.31496062992125984" top="0.984251968503937" bottom="0.5118110236220472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Touche Tohmatsu</dc:creator>
  <cp:keywords/>
  <dc:description/>
  <cp:lastModifiedBy>Cannon Creek</cp:lastModifiedBy>
  <cp:lastPrinted>2007-02-23T07:34:30Z</cp:lastPrinted>
  <dcterms:created xsi:type="dcterms:W3CDTF">2001-09-06T03:14:01Z</dcterms:created>
  <dcterms:modified xsi:type="dcterms:W3CDTF">2007-03-16T07:33:07Z</dcterms:modified>
  <cp:category/>
  <cp:version/>
  <cp:contentType/>
  <cp:contentStatus/>
</cp:coreProperties>
</file>