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60" windowWidth="8460" windowHeight="3615" firstSheet="9" activeTab="9"/>
  </bookViews>
  <sheets>
    <sheet name="0000" sheetId="1" state="veryHidden" r:id="rId1"/>
    <sheet name="1000" sheetId="2" state="veryHidden" r:id="rId2"/>
    <sheet name="2000" sheetId="3" state="veryHidden" r:id="rId3"/>
    <sheet name="3000" sheetId="4" state="veryHidden" r:id="rId4"/>
    <sheet name="4000" sheetId="5" state="veryHidden" r:id="rId5"/>
    <sheet name="5000" sheetId="6" state="veryHidden" r:id="rId6"/>
    <sheet name="6000" sheetId="7" state="veryHidden" r:id="rId7"/>
    <sheet name="7000" sheetId="8" state="veryHidden" r:id="rId8"/>
    <sheet name="8000" sheetId="9" state="veryHidden" r:id="rId9"/>
    <sheet name="BS-P&amp;L-CF" sheetId="10" r:id="rId10"/>
    <sheet name="ส่วนของผู้ถือหุ้นรวม" sheetId="11" r:id="rId11"/>
    <sheet name="ส่วนของผู้ถือหุ้นเฉพาะบริษัทฯ" sheetId="12" r:id="rId12"/>
  </sheets>
  <definedNames/>
  <calcPr fullCalcOnLoad="1"/>
</workbook>
</file>

<file path=xl/sharedStrings.xml><?xml version="1.0" encoding="utf-8"?>
<sst xmlns="http://schemas.openxmlformats.org/spreadsheetml/2006/main" count="352" uniqueCount="224">
  <si>
    <t>-</t>
  </si>
  <si>
    <t>_______________________________________________</t>
  </si>
  <si>
    <t>BALANCE SHEETS</t>
  </si>
  <si>
    <t>(Unit : Thousand Baht)</t>
  </si>
  <si>
    <t>Consolidated</t>
  </si>
  <si>
    <t>The Company Only</t>
  </si>
  <si>
    <t>Note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</si>
  <si>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</si>
  <si>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</si>
  <si>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</si>
  <si>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</si>
  <si>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</si>
  <si>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</si>
  <si>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The accompanying notes are an integral part of the financial statements.</t>
  </si>
  <si>
    <t xml:space="preserve">___________________________________________________ </t>
  </si>
  <si>
    <t>___________________________________________________</t>
  </si>
  <si>
    <t>BALANCE SHEETS (Continued)</t>
  </si>
  <si>
    <t>LIABILITIES AND SHAREHOLDERS' EQUITY</t>
  </si>
  <si>
    <t>CURRENT LIABILITIES</t>
  </si>
  <si>
    <t>Other current liabilities</t>
  </si>
  <si>
    <t>TOTAL CURRENT LIABILITIES</t>
  </si>
  <si>
    <t>NON-CURRENT LIABILITIES</t>
  </si>
  <si>
    <t>Long-term liabilities - net</t>
  </si>
  <si>
    <t>TOTAL LIABILITIES</t>
  </si>
  <si>
    <t>TOTAL NON-CURRENT LIABILITIES</t>
  </si>
  <si>
    <t>SHAREHOLDERS' EQUITY</t>
  </si>
  <si>
    <t>Share capital</t>
  </si>
  <si>
    <t>Authorized share capital</t>
  </si>
  <si>
    <t>400,000,000 ordinary shares at Baht 10 each</t>
  </si>
  <si>
    <t>Issued and paid-up share capital</t>
  </si>
  <si>
    <t>Premium (discount) on share capital</t>
  </si>
  <si>
    <t>Premium on ordinary shares</t>
  </si>
  <si>
    <t>Retained earnings (deficit)</t>
  </si>
  <si>
    <t>Appropriated</t>
  </si>
  <si>
    <t>Legal reserve</t>
  </si>
  <si>
    <t>Unappropriated</t>
  </si>
  <si>
    <t>STATEMENTS OF EARNINGS</t>
  </si>
  <si>
    <t>2004</t>
  </si>
  <si>
    <t>2003</t>
  </si>
  <si>
    <t>REVENUES</t>
  </si>
  <si>
    <t>Other income</t>
  </si>
  <si>
    <t>TOTAL REVENUES</t>
  </si>
  <si>
    <t>EXPENSES</t>
  </si>
  <si>
    <t>Cost of goods sold</t>
  </si>
  <si>
    <t>Selling and administration expenses</t>
  </si>
  <si>
    <t>TOTAL EXPENSES</t>
  </si>
  <si>
    <t>WEIGHTED AVERAGE SHARE CAPITAL (THOUSAND SHARES)</t>
  </si>
  <si>
    <t>STATEMENTS OF CHANGE IN SHAREHOLDERS' EQUITY</t>
  </si>
  <si>
    <t>THE COMPANY ONLY</t>
  </si>
  <si>
    <t>Issued and</t>
  </si>
  <si>
    <t>share capital</t>
  </si>
  <si>
    <t xml:space="preserve">Premium </t>
  </si>
  <si>
    <t>on ordinary</t>
  </si>
  <si>
    <t>shares</t>
  </si>
  <si>
    <t>on revaluation</t>
  </si>
  <si>
    <t>Total</t>
  </si>
  <si>
    <t>Balance as at 1st January, 2003</t>
  </si>
  <si>
    <t>CONSOLIDATED</t>
  </si>
  <si>
    <t xml:space="preserve">Minority </t>
  </si>
  <si>
    <t>STATEMENTS OF CASH FLOW</t>
  </si>
  <si>
    <t>Cash flows from operating activities</t>
  </si>
  <si>
    <t>Depreciation</t>
  </si>
  <si>
    <t xml:space="preserve">  by (used in) operating activities :</t>
  </si>
  <si>
    <t>Loss on impairment of assets</t>
  </si>
  <si>
    <t>Doubtful accounts (reversal)</t>
  </si>
  <si>
    <t>Gain on exchange rate</t>
  </si>
  <si>
    <t>(Increase) decrease in operating assets :</t>
  </si>
  <si>
    <t>Inventories</t>
  </si>
  <si>
    <t>Other current assets</t>
  </si>
  <si>
    <t>Other non-current assets</t>
  </si>
  <si>
    <t>Trade accounts payable</t>
  </si>
  <si>
    <t>Net cash provided by (used in) operating activities</t>
  </si>
  <si>
    <t>STATEMENTS OF CASH FLOW (Continued)</t>
  </si>
  <si>
    <t>Cash flows from investing activities</t>
  </si>
  <si>
    <t>Proceeds from sales of fixed assets</t>
  </si>
  <si>
    <t>Cash flows from financing activities</t>
  </si>
  <si>
    <t>Net increase (decrease) in cash and cash equivalents</t>
  </si>
  <si>
    <t>Supplemental disclosures of cash flows information :</t>
  </si>
  <si>
    <t>Interest expenses</t>
  </si>
  <si>
    <t>Income tax</t>
  </si>
  <si>
    <t>Cash and cash equivalents</t>
  </si>
  <si>
    <t>Advance to related companies - net</t>
  </si>
  <si>
    <t>Inventories - net</t>
  </si>
  <si>
    <t>Other securities</t>
  </si>
  <si>
    <t>Property, plant and equipment - net</t>
  </si>
  <si>
    <t>Available for sale securities</t>
  </si>
  <si>
    <t>Unrealized gain</t>
  </si>
  <si>
    <t>Sales</t>
  </si>
  <si>
    <t>Changing in assets and liabilities from operating activities</t>
  </si>
  <si>
    <t>Advance to related companies</t>
  </si>
  <si>
    <t>interest</t>
  </si>
  <si>
    <t>reserve</t>
  </si>
  <si>
    <t>Appropriated -</t>
  </si>
  <si>
    <t>of assets</t>
  </si>
  <si>
    <t>Premium on</t>
  </si>
  <si>
    <t>revaluation</t>
  </si>
  <si>
    <t>paid-up</t>
  </si>
  <si>
    <t>Trade accounts receivable and notes receivable - net</t>
  </si>
  <si>
    <t>Trade accounts receivable - related companies - net</t>
  </si>
  <si>
    <t>Properties foreclosed - net</t>
  </si>
  <si>
    <t>Investments for using the equity method</t>
  </si>
  <si>
    <t>Land and construction in progress - net</t>
  </si>
  <si>
    <t>of investments</t>
  </si>
  <si>
    <t>BANGKOK STEEL INDUSTRY PUBLIC COMPANY LIMITED AND ITS SUBSIDIARY COMPANIES</t>
  </si>
  <si>
    <t>Short-term loans to related companies - net</t>
  </si>
  <si>
    <t>Long-term investments in related companies - net</t>
  </si>
  <si>
    <t>Held to maturity debt securities</t>
  </si>
  <si>
    <t>Trade accounts payable - related companies</t>
  </si>
  <si>
    <t>Current portion of long-term loans</t>
  </si>
  <si>
    <t>Share of gain from investments for using the equity method</t>
  </si>
  <si>
    <t>Share of loss from investments for using the equity method</t>
  </si>
  <si>
    <t>Trade accounts receivable and notes receivable</t>
  </si>
  <si>
    <t>Trade accounts receivable - related companies</t>
  </si>
  <si>
    <t>Gain on sale of fixed assets</t>
  </si>
  <si>
    <t>Doubtful accounts - net (reversal)</t>
  </si>
  <si>
    <t>EARNINGS (LOSS) BEFORE INTEREST EXPENSES</t>
  </si>
  <si>
    <t>INTEREST EXPENSES</t>
  </si>
  <si>
    <t>NET EARNINGS (LOSS) PER SHARE (BAHT)</t>
  </si>
  <si>
    <t>Share of (gain) loss from investments for using the equity method</t>
  </si>
  <si>
    <t>Amortization of premium on bonds (reversal)</t>
  </si>
  <si>
    <t>Minority interest - Balance sheet</t>
  </si>
  <si>
    <t>Long-term loans</t>
  </si>
  <si>
    <t>Cash advance for the purchase of inventories</t>
  </si>
  <si>
    <t>Right in debts settlement</t>
  </si>
  <si>
    <t>Overdrafts and loans from financial institutions</t>
  </si>
  <si>
    <t>Accrued interest expenses</t>
  </si>
  <si>
    <t>LOSS IN EXCESS OF INVESTMENT IN SUBSIDIARIES</t>
  </si>
  <si>
    <t>Premium on revaluation of assets</t>
  </si>
  <si>
    <t>Premium on increase in share capital of subsidiaries</t>
  </si>
  <si>
    <t>Premium (discount) on revaluation of investments</t>
  </si>
  <si>
    <t>Total the Company's shareholders' equity</t>
  </si>
  <si>
    <t>TOTAL CAPITAL DEFICIENCY</t>
  </si>
  <si>
    <t>TOTAL LIABILITIES AND CAPITAL DEFICIENCY</t>
  </si>
  <si>
    <t>Service income - hire of work</t>
  </si>
  <si>
    <t>Gain on purchase of right in debts settlement</t>
  </si>
  <si>
    <t>Reversal of loss in excess of investment in subsidiaries</t>
  </si>
  <si>
    <t>Cost of services - hire of work</t>
  </si>
  <si>
    <t xml:space="preserve">UNREALIZED NET LOSS OF SUBSIDIARIES IN </t>
  </si>
  <si>
    <t xml:space="preserve">   THE COMPANY'S FINANCIAL STATEMENTS</t>
  </si>
  <si>
    <t>Held by other subsidiaries</t>
  </si>
  <si>
    <t>Held by the Company</t>
  </si>
  <si>
    <t xml:space="preserve">REALIZED CAPITAL DEFICIENCY OF SUBSIDIARIES IN </t>
  </si>
  <si>
    <t>increase in</t>
  </si>
  <si>
    <t>legal</t>
  </si>
  <si>
    <t>Owned shares</t>
  </si>
  <si>
    <t>held by the</t>
  </si>
  <si>
    <t>subsidiary</t>
  </si>
  <si>
    <t>Amortization of premium on revaluation of assets</t>
  </si>
  <si>
    <t>Owned shares held by the Company</t>
  </si>
  <si>
    <t>(discount) on</t>
  </si>
  <si>
    <t>of subsidiaries</t>
  </si>
  <si>
    <t xml:space="preserve">Premium on increase in share capital </t>
  </si>
  <si>
    <t>Minority interest - Statement of earnings</t>
  </si>
  <si>
    <t xml:space="preserve">Cash receipt from increase in share capital of subsidiaries </t>
  </si>
  <si>
    <t>Net cash provided by (used in) financing activities</t>
  </si>
  <si>
    <t>MINORITY INTEREST</t>
  </si>
  <si>
    <t xml:space="preserve">   THE CONSOLIDATED FINANCIAL STATEMENTS</t>
  </si>
  <si>
    <t xml:space="preserve">Minority interest </t>
  </si>
  <si>
    <t>Minority interest</t>
  </si>
  <si>
    <t>Cash advance for purchase of inventories</t>
  </si>
  <si>
    <t>Other long-term investments - net</t>
  </si>
  <si>
    <t>160,000,000 ordinary shares at Baht 10 each</t>
  </si>
  <si>
    <t xml:space="preserve">financial statement - held by other subsidiaries </t>
  </si>
  <si>
    <t xml:space="preserve">financial statements - held by other subsidiaries </t>
  </si>
  <si>
    <t xml:space="preserve">Realized capital deficiency of subsidiaries in the consolidated </t>
  </si>
  <si>
    <t>Net cash provided by (used in) investing activities</t>
  </si>
  <si>
    <t>Advance and loans from related companies</t>
  </si>
  <si>
    <t>Owned shares held by the subsidiaries</t>
  </si>
  <si>
    <t>Loss on share transfers</t>
  </si>
  <si>
    <t>Loss on impairment - net (reversal)</t>
  </si>
  <si>
    <t>As at 31st December</t>
  </si>
  <si>
    <t>(Restated)</t>
  </si>
  <si>
    <t>For the years ended 31st December</t>
  </si>
  <si>
    <t>EARNINGS (LOSS) AFTER INTEREST EXPENSES AND</t>
  </si>
  <si>
    <t>CORPORATE INCOME TAX</t>
  </si>
  <si>
    <t>Net earnings (loss) for the year</t>
  </si>
  <si>
    <t>NET EARNINGS (LOSS) FOR THE YEAR</t>
  </si>
  <si>
    <t xml:space="preserve">Unrealized net loss of subsidiaries in the Company's </t>
  </si>
  <si>
    <t>(Increase) decrease in operating liabilities :</t>
  </si>
  <si>
    <t>Share subscription payable</t>
  </si>
  <si>
    <t>Net Loss for the year</t>
  </si>
  <si>
    <t xml:space="preserve">Adjustments to reconcile net loss to net cash provided </t>
  </si>
  <si>
    <t>Short-term loans to related companies</t>
  </si>
  <si>
    <t>Long-term investments in related companies</t>
  </si>
  <si>
    <t>Owned shares held by the subsidiary</t>
  </si>
  <si>
    <t>Advance and loans from related parties</t>
  </si>
  <si>
    <t>Cash and cash equivalents at beginning of year</t>
  </si>
  <si>
    <t>Cash and cash equivalents at end of year</t>
  </si>
  <si>
    <t>Cash paid during the year</t>
  </si>
  <si>
    <t>FOR THE YEARS ENDED 31st DECEMBER, 2004 AND 2003</t>
  </si>
  <si>
    <t>Net loss for the year</t>
  </si>
  <si>
    <t>Balance as at 31st December, 2003</t>
  </si>
  <si>
    <t>Balance as at 31st December, 2004</t>
  </si>
  <si>
    <t>4</t>
  </si>
  <si>
    <t>5</t>
  </si>
  <si>
    <t>6.1</t>
  </si>
  <si>
    <t>6.2</t>
  </si>
  <si>
    <t>6.3</t>
  </si>
  <si>
    <t>7</t>
  </si>
  <si>
    <t>6.4</t>
  </si>
  <si>
    <t>6.5</t>
  </si>
  <si>
    <t>8</t>
  </si>
  <si>
    <t>9</t>
  </si>
  <si>
    <t>6.6</t>
  </si>
  <si>
    <t>6.7</t>
  </si>
  <si>
    <t>10</t>
  </si>
  <si>
    <t>11</t>
  </si>
  <si>
    <t>Other short-term loans</t>
  </si>
  <si>
    <t>Reversal of loss in excess of investment</t>
  </si>
  <si>
    <t>Goodwills written - off</t>
  </si>
  <si>
    <t>(Increase) decrease goodwill</t>
  </si>
  <si>
    <t>(Increase) decrease in right in debts settlement</t>
  </si>
  <si>
    <t>(Gain) loss on sales of fixed assets</t>
  </si>
  <si>
    <t>(Increase) decrease in fixed assets</t>
  </si>
  <si>
    <t>Other short-term loan</t>
  </si>
  <si>
    <t>13</t>
  </si>
  <si>
    <t>14</t>
  </si>
  <si>
    <t>15</t>
  </si>
  <si>
    <t>16</t>
  </si>
  <si>
    <t>17</t>
  </si>
  <si>
    <t>6.8</t>
  </si>
  <si>
    <t>LOSS (GAIN) BEFORE PURCHASE OF SHARES</t>
  </si>
  <si>
    <t>(Gain) loss on revaluation change in value of investment</t>
  </si>
  <si>
    <t>6.3 b</t>
  </si>
</sst>
</file>

<file path=xl/styles.xml><?xml version="1.0" encoding="utf-8"?>
<styleSheet xmlns="http://schemas.openxmlformats.org/spreadsheetml/2006/main">
  <numFmts count="34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t&quot;$&quot;#,##0_);\(t&quot;$&quot;#,##0\)"/>
    <numFmt numFmtId="193" formatCode="t&quot;$&quot;#,##0_);[Red]\(t&quot;$&quot;#,##0\)"/>
    <numFmt numFmtId="194" formatCode="t&quot;$&quot;#,##0.00_);\(t&quot;$&quot;#,##0.00\)"/>
    <numFmt numFmtId="195" formatCode="t&quot;$&quot;#,##0.00_);[Red]\(t&quot;$&quot;#,##0.00\)"/>
    <numFmt numFmtId="196" formatCode="_-&quot;฿&quot;* #,##0_-;\-&quot;฿&quot;* #,##0_-;_-&quot;฿&quot;* &quot;-&quot;_-;_-@_-"/>
    <numFmt numFmtId="197" formatCode="_-* #,##0_-;\-* #,##0_-;_-* &quot;-&quot;_-;_-@_-"/>
    <numFmt numFmtId="198" formatCode="_-&quot;฿&quot;* #,##0.00_-;\-&quot;฿&quot;* #,##0.00_-;_-&quot;฿&quot;* &quot;-&quot;??_-;_-@_-"/>
    <numFmt numFmtId="199" formatCode="_ * #,##0_ ;_ * \-#,##0_ ;_ * &quot;-&quot;_ ;_ @_ "/>
    <numFmt numFmtId="200" formatCode="_ * #,##0.00_ ;_ * \-#,##0.00_ ;_ * &quot;-&quot;??_ ;_ @_ "/>
    <numFmt numFmtId="201" formatCode="\$#,##0.00;\(\$#,##0.00\)"/>
    <numFmt numFmtId="202" formatCode="\$#,##0;\(\$#,##0\)"/>
    <numFmt numFmtId="203" formatCode="#,##0;\(#,##0\)"/>
    <numFmt numFmtId="204" formatCode="#,##0.0_);\(#,##0.0\)"/>
    <numFmt numFmtId="205" formatCode="_(* #,##0.0_);_(* \(#,##0.0\);_(* &quot;-&quot;??_);_(@_)"/>
    <numFmt numFmtId="206" formatCode="_(* #,##0_);_(* \(#,##0\);_(* &quot;-&quot;??_);_(@_)"/>
    <numFmt numFmtId="207" formatCode="0.0"/>
  </numFmts>
  <fonts count="13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vertAlign val="superscript"/>
      <sz val="18"/>
      <name val="AngsanaUPC"/>
      <family val="1"/>
    </font>
    <font>
      <sz val="14"/>
      <name val="AngsanaUPC"/>
      <family val="0"/>
    </font>
    <font>
      <sz val="10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3"/>
      <name val="AngsanaUPC"/>
      <family val="1"/>
    </font>
    <font>
      <i/>
      <sz val="13"/>
      <name val="AngsanaUPC"/>
      <family val="1"/>
    </font>
    <font>
      <u val="single"/>
      <sz val="13"/>
      <name val="AngsanaUPC"/>
      <family val="1"/>
    </font>
    <font>
      <sz val="11"/>
      <name val="AngsanaUPC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>
      <alignment/>
      <protection/>
    </xf>
    <xf numFmtId="202" fontId="6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197" fontId="5" fillId="0" borderId="0" applyFont="0" applyFill="0" applyBorder="0" applyAlignment="0" applyProtection="0"/>
    <xf numFmtId="43" fontId="4" fillId="0" borderId="0" applyFill="0" applyBorder="0" applyAlignment="0" applyProtection="0"/>
    <xf numFmtId="196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0" fontId="5" fillId="0" borderId="0">
      <alignment/>
      <protection/>
    </xf>
  </cellStyleXfs>
  <cellXfs count="73">
    <xf numFmtId="0" fontId="0" fillId="0" borderId="0" xfId="0" applyAlignment="1">
      <alignment/>
    </xf>
    <xf numFmtId="0" fontId="9" fillId="0" borderId="0" xfId="24" applyFont="1" applyAlignment="1">
      <alignment vertical="center"/>
      <protection/>
    </xf>
    <xf numFmtId="0" fontId="9" fillId="0" borderId="0" xfId="24" applyFont="1" applyAlignment="1">
      <alignment horizontal="centerContinuous" vertical="center"/>
      <protection/>
    </xf>
    <xf numFmtId="37" fontId="9" fillId="0" borderId="0" xfId="24" applyNumberFormat="1" applyFont="1" applyAlignment="1">
      <alignment vertical="center"/>
      <protection/>
    </xf>
    <xf numFmtId="38" fontId="9" fillId="0" borderId="0" xfId="24" applyNumberFormat="1" applyFont="1" applyAlignment="1">
      <alignment vertical="center"/>
      <protection/>
    </xf>
    <xf numFmtId="40" fontId="9" fillId="0" borderId="0" xfId="24" applyNumberFormat="1" applyFont="1" applyAlignment="1">
      <alignment vertical="center"/>
      <protection/>
    </xf>
    <xf numFmtId="0" fontId="9" fillId="0" borderId="0" xfId="24" applyFont="1" applyAlignment="1">
      <alignment horizontal="right" vertical="center"/>
      <protection/>
    </xf>
    <xf numFmtId="0" fontId="9" fillId="0" borderId="0" xfId="24" applyFont="1" applyBorder="1" applyAlignment="1">
      <alignment horizontal="centerContinuous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Continuous" vertical="center"/>
      <protection/>
    </xf>
    <xf numFmtId="0" fontId="11" fillId="0" borderId="0" xfId="24" applyFont="1" applyAlignment="1">
      <alignment horizontal="center" vertical="center"/>
      <protection/>
    </xf>
    <xf numFmtId="0" fontId="9" fillId="0" borderId="0" xfId="24" applyNumberFormat="1" applyFont="1" applyBorder="1" applyAlignment="1">
      <alignment horizontal="center" vertical="center"/>
      <protection/>
    </xf>
    <xf numFmtId="0" fontId="11" fillId="0" borderId="0" xfId="24" applyNumberFormat="1" applyFont="1" applyBorder="1" applyAlignment="1">
      <alignment horizontal="center" vertical="center"/>
      <protection/>
    </xf>
    <xf numFmtId="0" fontId="11" fillId="0" borderId="0" xfId="24" applyNumberFormat="1" applyFont="1" applyBorder="1" applyAlignment="1" quotePrefix="1">
      <alignment horizontal="center" vertical="center"/>
      <protection/>
    </xf>
    <xf numFmtId="0" fontId="9" fillId="0" borderId="0" xfId="24" applyFont="1" applyAlignment="1">
      <alignment horizontal="center" vertical="center"/>
      <protection/>
    </xf>
    <xf numFmtId="38" fontId="9" fillId="0" borderId="0" xfId="24" applyNumberFormat="1" applyFont="1" applyBorder="1" applyAlignment="1">
      <alignment horizontal="center" vertical="center"/>
      <protection/>
    </xf>
    <xf numFmtId="38" fontId="9" fillId="0" borderId="1" xfId="24" applyNumberFormat="1" applyFont="1" applyBorder="1" applyAlignment="1">
      <alignment horizontal="center" vertical="center"/>
      <protection/>
    </xf>
    <xf numFmtId="40" fontId="9" fillId="0" borderId="0" xfId="24" applyNumberFormat="1" applyFont="1" applyAlignment="1">
      <alignment horizontal="center" vertical="center"/>
      <protection/>
    </xf>
    <xf numFmtId="38" fontId="9" fillId="0" borderId="0" xfId="24" applyNumberFormat="1" applyFont="1" applyAlignment="1">
      <alignment horizontal="center" vertical="center"/>
      <protection/>
    </xf>
    <xf numFmtId="0" fontId="9" fillId="0" borderId="1" xfId="24" applyNumberFormat="1" applyFont="1" applyBorder="1" applyAlignment="1">
      <alignment horizontal="center" vertical="center"/>
      <protection/>
    </xf>
    <xf numFmtId="0" fontId="11" fillId="0" borderId="0" xfId="24" applyFont="1" applyAlignment="1">
      <alignment vertical="center"/>
      <protection/>
    </xf>
    <xf numFmtId="38" fontId="9" fillId="0" borderId="0" xfId="24" applyNumberFormat="1" applyFont="1" applyAlignment="1">
      <alignment horizontal="right" vertical="center"/>
      <protection/>
    </xf>
    <xf numFmtId="38" fontId="9" fillId="0" borderId="2" xfId="24" applyNumberFormat="1" applyFont="1" applyBorder="1" applyAlignment="1">
      <alignment vertical="center"/>
      <protection/>
    </xf>
    <xf numFmtId="38" fontId="9" fillId="0" borderId="0" xfId="24" applyNumberFormat="1" applyFont="1" applyBorder="1" applyAlignment="1">
      <alignment vertical="center"/>
      <protection/>
    </xf>
    <xf numFmtId="37" fontId="9" fillId="0" borderId="0" xfId="24" applyNumberFormat="1" applyFont="1" applyAlignment="1">
      <alignment horizontal="centerContinuous" vertical="center"/>
      <protection/>
    </xf>
    <xf numFmtId="37" fontId="10" fillId="0" borderId="0" xfId="24" applyNumberFormat="1" applyFont="1" applyAlignment="1">
      <alignment horizontal="right" vertical="center"/>
      <protection/>
    </xf>
    <xf numFmtId="0" fontId="9" fillId="0" borderId="0" xfId="24" applyFont="1" applyBorder="1" applyAlignment="1">
      <alignment horizontal="center" vertical="center"/>
      <protection/>
    </xf>
    <xf numFmtId="0" fontId="9" fillId="0" borderId="0" xfId="24" applyFont="1" applyAlignment="1" quotePrefix="1">
      <alignment vertical="center"/>
      <protection/>
    </xf>
    <xf numFmtId="37" fontId="9" fillId="0" borderId="0" xfId="0" applyNumberFormat="1" applyFont="1" applyAlignment="1">
      <alignment horizontal="left" vertical="center"/>
    </xf>
    <xf numFmtId="37" fontId="9" fillId="0" borderId="1" xfId="24" applyNumberFormat="1" applyFont="1" applyBorder="1" applyAlignment="1">
      <alignment horizontal="centerContinuous" vertical="center"/>
      <protection/>
    </xf>
    <xf numFmtId="37" fontId="10" fillId="0" borderId="1" xfId="24" applyNumberFormat="1" applyFont="1" applyBorder="1" applyAlignment="1">
      <alignment horizontal="right" vertical="center"/>
      <protection/>
    </xf>
    <xf numFmtId="38" fontId="9" fillId="0" borderId="0" xfId="24" applyNumberFormat="1" applyFont="1" applyAlignment="1">
      <alignment horizontal="centerContinuous" vertical="center"/>
      <protection/>
    </xf>
    <xf numFmtId="0" fontId="9" fillId="0" borderId="0" xfId="24" applyFont="1" applyBorder="1" applyAlignment="1">
      <alignment vertical="center"/>
      <protection/>
    </xf>
    <xf numFmtId="0" fontId="10" fillId="0" borderId="0" xfId="24" applyFont="1" applyBorder="1" applyAlignment="1">
      <alignment horizontal="right" vertical="center"/>
      <protection/>
    </xf>
    <xf numFmtId="38" fontId="9" fillId="0" borderId="1" xfId="24" applyNumberFormat="1" applyFont="1" applyBorder="1" applyAlignment="1">
      <alignment vertical="center"/>
      <protection/>
    </xf>
    <xf numFmtId="37" fontId="9" fillId="0" borderId="0" xfId="0" applyNumberFormat="1" applyFont="1" applyAlignment="1">
      <alignment horizontal="centerContinuous" vertical="center"/>
    </xf>
    <xf numFmtId="49" fontId="9" fillId="0" borderId="0" xfId="24" applyNumberFormat="1" applyFont="1" applyAlignment="1">
      <alignment horizontal="center" vertical="center"/>
      <protection/>
    </xf>
    <xf numFmtId="49" fontId="10" fillId="0" borderId="0" xfId="24" applyNumberFormat="1" applyFont="1" applyAlignment="1">
      <alignment horizontal="center" vertical="center"/>
      <protection/>
    </xf>
    <xf numFmtId="37" fontId="9" fillId="0" borderId="0" xfId="0" applyNumberFormat="1" applyFont="1" applyAlignment="1">
      <alignment vertical="center"/>
    </xf>
    <xf numFmtId="38" fontId="9" fillId="0" borderId="3" xfId="24" applyNumberFormat="1" applyFont="1" applyBorder="1" applyAlignment="1">
      <alignment vertical="center"/>
      <protection/>
    </xf>
    <xf numFmtId="0" fontId="9" fillId="0" borderId="0" xfId="24" applyFont="1" applyAlignment="1">
      <alignment horizontal="left" vertical="center"/>
      <protection/>
    </xf>
    <xf numFmtId="0" fontId="10" fillId="0" borderId="0" xfId="24" applyFont="1" applyAlignment="1">
      <alignment horizontal="center" vertical="center"/>
      <protection/>
    </xf>
    <xf numFmtId="37" fontId="9" fillId="0" borderId="0" xfId="0" applyNumberFormat="1" applyFont="1" applyAlignment="1" quotePrefix="1">
      <alignment horizontal="left" vertical="center"/>
    </xf>
    <xf numFmtId="204" fontId="9" fillId="0" borderId="0" xfId="0" applyNumberFormat="1" applyFont="1" applyAlignment="1">
      <alignment horizontal="left" vertical="center"/>
    </xf>
    <xf numFmtId="49" fontId="11" fillId="0" borderId="0" xfId="24" applyNumberFormat="1" applyFont="1" applyBorder="1" applyAlignment="1">
      <alignment horizontal="center" vertical="center"/>
      <protection/>
    </xf>
    <xf numFmtId="40" fontId="9" fillId="0" borderId="4" xfId="24" applyNumberFormat="1" applyFont="1" applyBorder="1" applyAlignment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3" xfId="24" applyFont="1" applyBorder="1" applyAlignment="1">
      <alignment horizontal="center" vertical="center"/>
      <protection/>
    </xf>
    <xf numFmtId="38" fontId="9" fillId="0" borderId="5" xfId="24" applyNumberFormat="1" applyFont="1" applyBorder="1" applyAlignment="1">
      <alignment vertical="center"/>
      <protection/>
    </xf>
    <xf numFmtId="49" fontId="12" fillId="0" borderId="0" xfId="24" applyNumberFormat="1" applyFont="1" applyBorder="1" applyAlignment="1">
      <alignment horizontal="center" vertical="center"/>
      <protection/>
    </xf>
    <xf numFmtId="37" fontId="9" fillId="0" borderId="1" xfId="24" applyNumberFormat="1" applyFont="1" applyBorder="1" applyAlignment="1">
      <alignment horizontal="center" vertical="center"/>
      <protection/>
    </xf>
    <xf numFmtId="206" fontId="9" fillId="0" borderId="0" xfId="15" applyNumberFormat="1" applyFont="1" applyAlignment="1">
      <alignment vertical="center"/>
    </xf>
    <xf numFmtId="206" fontId="9" fillId="0" borderId="0" xfId="15" applyNumberFormat="1" applyFont="1" applyAlignment="1">
      <alignment horizontal="center" vertical="center"/>
    </xf>
    <xf numFmtId="206" fontId="9" fillId="0" borderId="0" xfId="15" applyNumberFormat="1" applyFont="1" applyAlignment="1">
      <alignment horizontal="right" vertical="center"/>
    </xf>
    <xf numFmtId="206" fontId="9" fillId="0" borderId="3" xfId="15" applyNumberFormat="1" applyFont="1" applyBorder="1" applyAlignment="1">
      <alignment vertical="center"/>
    </xf>
    <xf numFmtId="206" fontId="9" fillId="0" borderId="3" xfId="15" applyNumberFormat="1" applyFont="1" applyBorder="1" applyAlignment="1">
      <alignment horizontal="center" vertical="center"/>
    </xf>
    <xf numFmtId="206" fontId="9" fillId="0" borderId="4" xfId="15" applyNumberFormat="1" applyFont="1" applyBorder="1" applyAlignment="1">
      <alignment vertical="center"/>
    </xf>
    <xf numFmtId="206" fontId="9" fillId="0" borderId="0" xfId="15" applyNumberFormat="1" applyFont="1" applyBorder="1" applyAlignment="1">
      <alignment vertical="center"/>
    </xf>
    <xf numFmtId="206" fontId="9" fillId="0" borderId="0" xfId="15" applyNumberFormat="1" applyFont="1" applyBorder="1" applyAlignment="1">
      <alignment horizontal="center" vertical="center"/>
    </xf>
    <xf numFmtId="206" fontId="9" fillId="0" borderId="1" xfId="15" applyNumberFormat="1" applyFont="1" applyBorder="1" applyAlignment="1">
      <alignment vertical="center"/>
    </xf>
    <xf numFmtId="206" fontId="9" fillId="0" borderId="1" xfId="15" applyNumberFormat="1" applyFont="1" applyBorder="1" applyAlignment="1">
      <alignment horizontal="center" vertical="center"/>
    </xf>
    <xf numFmtId="206" fontId="9" fillId="0" borderId="5" xfId="15" applyNumberFormat="1" applyFont="1" applyBorder="1" applyAlignment="1">
      <alignment vertical="center"/>
    </xf>
    <xf numFmtId="206" fontId="9" fillId="0" borderId="0" xfId="15" applyNumberFormat="1" applyFont="1" applyBorder="1" applyAlignment="1">
      <alignment horizontal="right" vertical="center"/>
    </xf>
    <xf numFmtId="206" fontId="9" fillId="0" borderId="2" xfId="15" applyNumberFormat="1" applyFont="1" applyBorder="1" applyAlignment="1">
      <alignment vertical="center"/>
    </xf>
    <xf numFmtId="206" fontId="9" fillId="0" borderId="4" xfId="15" applyNumberFormat="1" applyFont="1" applyBorder="1" applyAlignment="1">
      <alignment horizontal="center" vertical="center"/>
    </xf>
    <xf numFmtId="206" fontId="9" fillId="0" borderId="6" xfId="15" applyNumberFormat="1" applyFont="1" applyBorder="1" applyAlignment="1">
      <alignment vertical="center"/>
    </xf>
    <xf numFmtId="206" fontId="9" fillId="0" borderId="6" xfId="15" applyNumberFormat="1" applyFont="1" applyBorder="1" applyAlignment="1">
      <alignment horizontal="center" vertical="center"/>
    </xf>
    <xf numFmtId="206" fontId="9" fillId="0" borderId="0" xfId="15" applyNumberFormat="1" applyFont="1" applyAlignment="1">
      <alignment horizontal="centerContinuous" vertical="center"/>
    </xf>
    <xf numFmtId="0" fontId="9" fillId="0" borderId="3" xfId="24" applyFont="1" applyBorder="1" applyAlignment="1">
      <alignment vertical="center"/>
      <protection/>
    </xf>
    <xf numFmtId="37" fontId="9" fillId="0" borderId="3" xfId="24" applyNumberFormat="1" applyFont="1" applyBorder="1" applyAlignment="1">
      <alignment vertical="center"/>
      <protection/>
    </xf>
    <xf numFmtId="43" fontId="9" fillId="0" borderId="3" xfId="15" applyFont="1" applyBorder="1" applyAlignment="1">
      <alignment vertical="center"/>
    </xf>
    <xf numFmtId="207" fontId="10" fillId="0" borderId="0" xfId="24" applyNumberFormat="1" applyFont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</cellXfs>
  <cellStyles count="17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ollar (zero dec)" xfId="21"/>
    <cellStyle name="Followed Hyperlink" xfId="22"/>
    <cellStyle name="Hyperlink" xfId="23"/>
    <cellStyle name="Normal_T-97-Q1" xfId="24"/>
    <cellStyle name="Percent" xfId="25"/>
    <cellStyle name="เครื่องหมายจุลภาค [0]_PERSONAL" xfId="26"/>
    <cellStyle name="เครื่องหมายจุลภาค_lpnt2" xfId="27"/>
    <cellStyle name="เครื่องหมายสกุลเงิน [0]_PERSONAL" xfId="28"/>
    <cellStyle name="เครื่องหมายสกุลเงิน_PERSONAL" xfId="29"/>
    <cellStyle name="ปกติ_PERSON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365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8"/>
  <sheetViews>
    <sheetView tabSelected="1" workbookViewId="0" topLeftCell="A1">
      <selection activeCell="A1" sqref="A1"/>
    </sheetView>
  </sheetViews>
  <sheetFormatPr defaultColWidth="9.140625" defaultRowHeight="18.75" customHeight="1"/>
  <cols>
    <col min="1" max="4" width="2.421875" style="1" customWidth="1"/>
    <col min="5" max="5" width="8.8515625" style="1" customWidth="1"/>
    <col min="6" max="6" width="24.140625" style="1" customWidth="1"/>
    <col min="7" max="7" width="5.57421875" style="1" customWidth="1"/>
    <col min="8" max="8" width="3.140625" style="1" customWidth="1"/>
    <col min="9" max="9" width="9.7109375" style="1" customWidth="1"/>
    <col min="10" max="10" width="3.28125" style="1" customWidth="1"/>
    <col min="11" max="11" width="9.7109375" style="1" customWidth="1"/>
    <col min="12" max="12" width="3.28125" style="2" customWidth="1"/>
    <col min="13" max="13" width="9.7109375" style="3" customWidth="1"/>
    <col min="14" max="14" width="3.28125" style="3" customWidth="1"/>
    <col min="15" max="15" width="9.7109375" style="3" customWidth="1"/>
    <col min="16" max="16" width="1.7109375" style="1" customWidth="1"/>
    <col min="17" max="16384" width="9.140625" style="1" customWidth="1"/>
  </cols>
  <sheetData>
    <row r="1" spans="1:15" ht="18" customHeight="1">
      <c r="A1" s="35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M1" s="24"/>
      <c r="N1" s="24"/>
      <c r="O1" s="24"/>
    </row>
    <row r="2" spans="1:15" ht="18" customHeight="1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M2" s="24"/>
      <c r="N2" s="24"/>
      <c r="O2" s="24"/>
    </row>
    <row r="3" spans="1:15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24"/>
      <c r="N3" s="24"/>
      <c r="O3" s="24"/>
    </row>
    <row r="4" spans="1:15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24"/>
      <c r="N4" s="24"/>
      <c r="O4" s="25" t="s">
        <v>3</v>
      </c>
    </row>
    <row r="5" spans="1:15" ht="18" customHeight="1">
      <c r="A5" s="2"/>
      <c r="B5" s="2"/>
      <c r="C5" s="2"/>
      <c r="D5" s="2"/>
      <c r="E5" s="2"/>
      <c r="F5" s="2"/>
      <c r="G5" s="2"/>
      <c r="H5" s="2"/>
      <c r="I5" s="9"/>
      <c r="J5" s="9"/>
      <c r="K5" s="9"/>
      <c r="L5" s="8" t="s">
        <v>170</v>
      </c>
      <c r="M5" s="29"/>
      <c r="N5" s="29"/>
      <c r="O5" s="30"/>
    </row>
    <row r="6" spans="1:15" ht="18" customHeight="1">
      <c r="A6" s="2"/>
      <c r="B6" s="2"/>
      <c r="C6" s="2"/>
      <c r="D6" s="2"/>
      <c r="E6" s="2"/>
      <c r="F6" s="2"/>
      <c r="G6" s="2"/>
      <c r="H6" s="2"/>
      <c r="I6" s="68"/>
      <c r="J6" s="8" t="s">
        <v>4</v>
      </c>
      <c r="K6" s="8"/>
      <c r="M6" s="69"/>
      <c r="N6" s="50" t="s">
        <v>5</v>
      </c>
      <c r="O6" s="50"/>
    </row>
    <row r="7" spans="1:15" ht="18" customHeight="1">
      <c r="A7" s="2"/>
      <c r="B7" s="2"/>
      <c r="C7" s="2"/>
      <c r="D7" s="2"/>
      <c r="E7" s="2"/>
      <c r="F7" s="2"/>
      <c r="G7" s="10" t="s">
        <v>6</v>
      </c>
      <c r="H7" s="14"/>
      <c r="I7" s="44" t="s">
        <v>37</v>
      </c>
      <c r="J7" s="36"/>
      <c r="K7" s="44" t="s">
        <v>38</v>
      </c>
      <c r="L7" s="36"/>
      <c r="M7" s="44" t="s">
        <v>37</v>
      </c>
      <c r="N7" s="36"/>
      <c r="O7" s="44" t="s">
        <v>38</v>
      </c>
    </row>
    <row r="8" spans="1:15" ht="15" customHeight="1">
      <c r="A8" s="2"/>
      <c r="B8" s="2"/>
      <c r="C8" s="2"/>
      <c r="D8" s="2"/>
      <c r="E8" s="2"/>
      <c r="F8" s="2"/>
      <c r="G8" s="10"/>
      <c r="H8" s="14"/>
      <c r="I8" s="44"/>
      <c r="J8" s="36"/>
      <c r="K8" s="49" t="s">
        <v>171</v>
      </c>
      <c r="L8" s="36"/>
      <c r="M8" s="44"/>
      <c r="N8" s="36"/>
      <c r="O8" s="44"/>
    </row>
    <row r="9" spans="3:15" ht="18" customHeight="1">
      <c r="C9" s="1" t="s">
        <v>7</v>
      </c>
      <c r="I9" s="32"/>
      <c r="J9" s="32"/>
      <c r="K9" s="32"/>
      <c r="L9" s="32"/>
      <c r="M9" s="32"/>
      <c r="N9" s="32"/>
      <c r="O9" s="32"/>
    </row>
    <row r="10" spans="1:15" ht="18" customHeight="1">
      <c r="A10" s="1" t="s">
        <v>8</v>
      </c>
      <c r="G10" s="37"/>
      <c r="L10" s="1"/>
      <c r="M10" s="1"/>
      <c r="N10" s="1"/>
      <c r="O10" s="1"/>
    </row>
    <row r="11" spans="2:15" ht="18" customHeight="1">
      <c r="B11" s="38" t="s">
        <v>80</v>
      </c>
      <c r="G11" s="37" t="s">
        <v>193</v>
      </c>
      <c r="I11" s="51">
        <v>487351</v>
      </c>
      <c r="J11" s="51"/>
      <c r="K11" s="51">
        <v>587023</v>
      </c>
      <c r="L11" s="51"/>
      <c r="M11" s="51">
        <v>65606</v>
      </c>
      <c r="N11" s="51"/>
      <c r="O11" s="51">
        <v>170947</v>
      </c>
    </row>
    <row r="12" spans="2:15" ht="18" customHeight="1">
      <c r="B12" s="38" t="s">
        <v>97</v>
      </c>
      <c r="G12" s="37" t="s">
        <v>194</v>
      </c>
      <c r="I12" s="51">
        <v>946382</v>
      </c>
      <c r="J12" s="51"/>
      <c r="K12" s="51">
        <v>682576</v>
      </c>
      <c r="L12" s="51"/>
      <c r="M12" s="51">
        <v>115853</v>
      </c>
      <c r="N12" s="51"/>
      <c r="O12" s="51">
        <v>98383</v>
      </c>
    </row>
    <row r="13" spans="2:15" ht="18" customHeight="1">
      <c r="B13" s="38" t="s">
        <v>98</v>
      </c>
      <c r="G13" s="37" t="s">
        <v>195</v>
      </c>
      <c r="I13" s="51">
        <v>18474</v>
      </c>
      <c r="J13" s="51"/>
      <c r="K13" s="51">
        <v>18055</v>
      </c>
      <c r="L13" s="51"/>
      <c r="M13" s="51">
        <v>4661737</v>
      </c>
      <c r="N13" s="51"/>
      <c r="O13" s="51">
        <v>3245837</v>
      </c>
    </row>
    <row r="14" spans="2:15" ht="18" customHeight="1">
      <c r="B14" s="38" t="s">
        <v>81</v>
      </c>
      <c r="G14" s="37" t="s">
        <v>196</v>
      </c>
      <c r="I14" s="51">
        <v>125000</v>
      </c>
      <c r="J14" s="51"/>
      <c r="K14" s="52">
        <v>0</v>
      </c>
      <c r="L14" s="51"/>
      <c r="M14" s="51">
        <v>9879</v>
      </c>
      <c r="N14" s="51"/>
      <c r="O14" s="51">
        <v>69900</v>
      </c>
    </row>
    <row r="15" spans="2:15" ht="18" customHeight="1">
      <c r="B15" s="38" t="s">
        <v>104</v>
      </c>
      <c r="G15" s="37" t="s">
        <v>197</v>
      </c>
      <c r="I15" s="51">
        <v>546584</v>
      </c>
      <c r="J15" s="51"/>
      <c r="K15" s="51">
        <v>30083</v>
      </c>
      <c r="L15" s="51"/>
      <c r="M15" s="51">
        <v>462216</v>
      </c>
      <c r="N15" s="51"/>
      <c r="O15" s="51">
        <v>537216</v>
      </c>
    </row>
    <row r="16" spans="2:15" ht="18" customHeight="1">
      <c r="B16" s="38" t="s">
        <v>207</v>
      </c>
      <c r="G16" s="37"/>
      <c r="I16" s="51">
        <v>13688</v>
      </c>
      <c r="J16" s="51"/>
      <c r="K16" s="51">
        <v>0</v>
      </c>
      <c r="L16" s="51"/>
      <c r="M16" s="51">
        <v>0</v>
      </c>
      <c r="N16" s="51"/>
      <c r="O16" s="51">
        <v>0</v>
      </c>
    </row>
    <row r="17" spans="2:15" ht="18" customHeight="1">
      <c r="B17" s="38" t="s">
        <v>82</v>
      </c>
      <c r="G17" s="37" t="s">
        <v>198</v>
      </c>
      <c r="I17" s="51">
        <v>2846463</v>
      </c>
      <c r="J17" s="51"/>
      <c r="K17" s="51">
        <v>1702733</v>
      </c>
      <c r="L17" s="51"/>
      <c r="M17" s="51">
        <v>1762735</v>
      </c>
      <c r="N17" s="51"/>
      <c r="O17" s="51">
        <v>1048600</v>
      </c>
    </row>
    <row r="18" spans="2:15" ht="18" customHeight="1">
      <c r="B18" s="38" t="s">
        <v>159</v>
      </c>
      <c r="G18" s="37"/>
      <c r="I18" s="51">
        <v>46893</v>
      </c>
      <c r="J18" s="51"/>
      <c r="K18" s="51">
        <v>8230</v>
      </c>
      <c r="L18" s="51"/>
      <c r="M18" s="51">
        <v>21138</v>
      </c>
      <c r="N18" s="51"/>
      <c r="O18" s="51">
        <v>30849</v>
      </c>
    </row>
    <row r="19" spans="2:15" ht="18" customHeight="1">
      <c r="B19" s="1" t="s">
        <v>99</v>
      </c>
      <c r="G19" s="37"/>
      <c r="I19" s="51">
        <v>17090</v>
      </c>
      <c r="J19" s="51"/>
      <c r="K19" s="51">
        <v>17090</v>
      </c>
      <c r="L19" s="51"/>
      <c r="M19" s="52">
        <v>0</v>
      </c>
      <c r="N19" s="53"/>
      <c r="O19" s="52">
        <v>0</v>
      </c>
    </row>
    <row r="20" spans="2:15" ht="18" customHeight="1">
      <c r="B20" s="1" t="s">
        <v>68</v>
      </c>
      <c r="G20" s="37"/>
      <c r="I20" s="51">
        <v>175015</v>
      </c>
      <c r="J20" s="51"/>
      <c r="K20" s="51">
        <v>144472</v>
      </c>
      <c r="L20" s="51"/>
      <c r="M20" s="51">
        <v>26883</v>
      </c>
      <c r="N20" s="51"/>
      <c r="O20" s="51">
        <v>39969</v>
      </c>
    </row>
    <row r="21" spans="1:15" ht="18" customHeight="1">
      <c r="A21" s="1" t="s">
        <v>9</v>
      </c>
      <c r="G21" s="37"/>
      <c r="I21" s="39">
        <f>SUM(I11:I20)</f>
        <v>5222940</v>
      </c>
      <c r="J21" s="4"/>
      <c r="K21" s="39">
        <f>SUM(K11:K20)</f>
        <v>3190262</v>
      </c>
      <c r="L21" s="4"/>
      <c r="M21" s="39">
        <f>SUM(M11:M20)</f>
        <v>7126047</v>
      </c>
      <c r="N21" s="4"/>
      <c r="O21" s="39">
        <f>SUM(O11:O20)</f>
        <v>5241701</v>
      </c>
    </row>
    <row r="22" spans="1:15" ht="18" customHeight="1">
      <c r="A22" s="1" t="s">
        <v>10</v>
      </c>
      <c r="G22" s="37"/>
      <c r="I22" s="4"/>
      <c r="J22" s="4"/>
      <c r="K22" s="4"/>
      <c r="L22" s="4"/>
      <c r="M22" s="4"/>
      <c r="N22" s="4"/>
      <c r="O22" s="4"/>
    </row>
    <row r="23" spans="2:15" ht="18" customHeight="1">
      <c r="B23" s="1" t="s">
        <v>100</v>
      </c>
      <c r="G23" s="37" t="s">
        <v>199</v>
      </c>
      <c r="I23" s="52">
        <v>0</v>
      </c>
      <c r="J23" s="51"/>
      <c r="K23" s="52">
        <v>0</v>
      </c>
      <c r="L23" s="51"/>
      <c r="M23" s="51">
        <v>4320043</v>
      </c>
      <c r="N23" s="51"/>
      <c r="O23" s="51">
        <v>1469336</v>
      </c>
    </row>
    <row r="24" spans="2:15" ht="18" customHeight="1">
      <c r="B24" s="1" t="s">
        <v>105</v>
      </c>
      <c r="G24" s="37" t="s">
        <v>200</v>
      </c>
      <c r="I24" s="51">
        <v>901621</v>
      </c>
      <c r="J24" s="51"/>
      <c r="K24" s="51">
        <v>286177</v>
      </c>
      <c r="L24" s="51"/>
      <c r="M24" s="51">
        <v>621</v>
      </c>
      <c r="N24" s="51"/>
      <c r="O24" s="51">
        <v>1302</v>
      </c>
    </row>
    <row r="25" spans="2:15" ht="18" customHeight="1">
      <c r="B25" s="1" t="s">
        <v>160</v>
      </c>
      <c r="G25" s="37"/>
      <c r="I25" s="51"/>
      <c r="J25" s="51"/>
      <c r="K25" s="51"/>
      <c r="L25" s="51"/>
      <c r="M25" s="51"/>
      <c r="N25" s="51"/>
      <c r="O25" s="51"/>
    </row>
    <row r="26" spans="3:15" ht="18" customHeight="1">
      <c r="C26" s="1" t="s">
        <v>85</v>
      </c>
      <c r="G26" s="37" t="s">
        <v>201</v>
      </c>
      <c r="I26" s="51">
        <v>147596</v>
      </c>
      <c r="J26" s="51"/>
      <c r="K26" s="51">
        <v>248031</v>
      </c>
      <c r="L26" s="51"/>
      <c r="M26" s="51">
        <v>98415</v>
      </c>
      <c r="N26" s="51"/>
      <c r="O26" s="51">
        <v>162609</v>
      </c>
    </row>
    <row r="27" spans="3:15" ht="18" customHeight="1">
      <c r="C27" s="1" t="s">
        <v>106</v>
      </c>
      <c r="G27" s="37" t="s">
        <v>202</v>
      </c>
      <c r="I27" s="51">
        <v>109249</v>
      </c>
      <c r="J27" s="51"/>
      <c r="K27" s="51">
        <v>111780</v>
      </c>
      <c r="L27" s="51"/>
      <c r="M27" s="51">
        <v>26277</v>
      </c>
      <c r="N27" s="51"/>
      <c r="O27" s="51">
        <v>27056</v>
      </c>
    </row>
    <row r="28" spans="3:15" ht="18" customHeight="1">
      <c r="C28" s="1" t="s">
        <v>83</v>
      </c>
      <c r="G28" s="37" t="s">
        <v>205</v>
      </c>
      <c r="I28" s="51">
        <v>48497</v>
      </c>
      <c r="J28" s="51"/>
      <c r="K28" s="51">
        <v>264660</v>
      </c>
      <c r="L28" s="51"/>
      <c r="M28" s="51">
        <v>2364</v>
      </c>
      <c r="N28" s="51"/>
      <c r="O28" s="51">
        <v>2362</v>
      </c>
    </row>
    <row r="29" spans="2:15" ht="18" customHeight="1">
      <c r="B29" s="1" t="s">
        <v>84</v>
      </c>
      <c r="G29" s="37" t="s">
        <v>206</v>
      </c>
      <c r="I29" s="51">
        <v>10339563</v>
      </c>
      <c r="J29" s="51"/>
      <c r="K29" s="51">
        <v>10188143</v>
      </c>
      <c r="L29" s="51"/>
      <c r="M29" s="51">
        <v>4673416</v>
      </c>
      <c r="N29" s="51"/>
      <c r="O29" s="51">
        <v>5216758</v>
      </c>
    </row>
    <row r="30" spans="2:15" ht="18" customHeight="1">
      <c r="B30" s="1" t="s">
        <v>101</v>
      </c>
      <c r="G30" s="41">
        <v>12</v>
      </c>
      <c r="I30" s="51">
        <v>601270</v>
      </c>
      <c r="J30" s="51"/>
      <c r="K30" s="51">
        <v>601270</v>
      </c>
      <c r="L30" s="51"/>
      <c r="M30" s="52">
        <v>0</v>
      </c>
      <c r="N30" s="52"/>
      <c r="O30" s="52">
        <v>0</v>
      </c>
    </row>
    <row r="31" spans="2:15" ht="18" customHeight="1">
      <c r="B31" s="1" t="s">
        <v>123</v>
      </c>
      <c r="G31" s="37" t="s">
        <v>215</v>
      </c>
      <c r="I31" s="53">
        <v>918740</v>
      </c>
      <c r="J31" s="51"/>
      <c r="K31" s="51">
        <v>948250</v>
      </c>
      <c r="L31" s="51"/>
      <c r="M31" s="53">
        <v>217978</v>
      </c>
      <c r="N31" s="53"/>
      <c r="O31" s="53">
        <v>217978</v>
      </c>
    </row>
    <row r="32" spans="2:15" ht="18" customHeight="1">
      <c r="B32" s="1" t="s">
        <v>69</v>
      </c>
      <c r="G32" s="37"/>
      <c r="I32" s="51">
        <v>8378</v>
      </c>
      <c r="J32" s="51"/>
      <c r="K32" s="51">
        <v>11904</v>
      </c>
      <c r="L32" s="51"/>
      <c r="M32" s="53">
        <v>826</v>
      </c>
      <c r="N32" s="51"/>
      <c r="O32" s="53">
        <v>828</v>
      </c>
    </row>
    <row r="33" spans="1:15" ht="18" customHeight="1">
      <c r="A33" s="1" t="s">
        <v>11</v>
      </c>
      <c r="G33" s="37"/>
      <c r="I33" s="39">
        <f>SUM(I23:I32)</f>
        <v>13074914</v>
      </c>
      <c r="J33" s="4"/>
      <c r="K33" s="39">
        <f>SUM(K23:K32)</f>
        <v>12660215</v>
      </c>
      <c r="L33" s="4"/>
      <c r="M33" s="39">
        <f>SUM(M23:M32)</f>
        <v>9339940</v>
      </c>
      <c r="N33" s="4"/>
      <c r="O33" s="39">
        <f>SUM(O23:O32)</f>
        <v>7098229</v>
      </c>
    </row>
    <row r="34" spans="1:15" ht="18" customHeight="1" thickBot="1">
      <c r="A34" s="1" t="s">
        <v>12</v>
      </c>
      <c r="G34" s="37"/>
      <c r="I34" s="22">
        <f>I21+I33</f>
        <v>18297854</v>
      </c>
      <c r="J34" s="4"/>
      <c r="K34" s="22">
        <f>K21+K33</f>
        <v>15850477</v>
      </c>
      <c r="L34" s="4"/>
      <c r="M34" s="22">
        <f>M21+M33</f>
        <v>16465987</v>
      </c>
      <c r="N34" s="4"/>
      <c r="O34" s="22">
        <f>O21+O33</f>
        <v>12339930</v>
      </c>
    </row>
    <row r="35" spans="7:15" ht="18" customHeight="1" thickTop="1">
      <c r="G35" s="37"/>
      <c r="I35" s="4"/>
      <c r="J35" s="4"/>
      <c r="K35" s="4"/>
      <c r="L35" s="4"/>
      <c r="M35" s="4"/>
      <c r="N35" s="4"/>
      <c r="O35" s="4"/>
    </row>
    <row r="36" spans="1:15" ht="18" customHeight="1">
      <c r="A36" s="1" t="s">
        <v>13</v>
      </c>
      <c r="G36" s="37"/>
      <c r="I36" s="4"/>
      <c r="J36" s="4"/>
      <c r="K36" s="4"/>
      <c r="L36" s="4"/>
      <c r="M36" s="4"/>
      <c r="N36" s="4"/>
      <c r="O36" s="4"/>
    </row>
    <row r="37" spans="7:15" ht="18" customHeight="1">
      <c r="G37" s="37"/>
      <c r="I37" s="4"/>
      <c r="J37" s="4"/>
      <c r="K37" s="4"/>
      <c r="L37" s="4"/>
      <c r="M37" s="4"/>
      <c r="N37" s="4"/>
      <c r="O37" s="4"/>
    </row>
    <row r="38" spans="7:15" ht="18" customHeight="1">
      <c r="G38" s="37"/>
      <c r="I38" s="4"/>
      <c r="J38" s="4"/>
      <c r="K38" s="4"/>
      <c r="L38" s="4"/>
      <c r="M38" s="4"/>
      <c r="N38" s="4"/>
      <c r="O38" s="4"/>
    </row>
    <row r="39" spans="7:15" ht="18" customHeight="1">
      <c r="G39" s="37"/>
      <c r="I39" s="4"/>
      <c r="J39" s="4"/>
      <c r="K39" s="4"/>
      <c r="L39" s="4"/>
      <c r="M39" s="4"/>
      <c r="N39" s="4"/>
      <c r="O39" s="4"/>
    </row>
    <row r="40" spans="7:15" ht="18" customHeight="1">
      <c r="G40" s="37"/>
      <c r="I40" s="4"/>
      <c r="J40" s="4"/>
      <c r="K40" s="4"/>
      <c r="L40" s="4"/>
      <c r="M40" s="4"/>
      <c r="N40" s="4"/>
      <c r="O40" s="4"/>
    </row>
    <row r="41" spans="7:15" ht="18" customHeight="1">
      <c r="G41" s="37"/>
      <c r="I41" s="4"/>
      <c r="J41" s="4"/>
      <c r="K41" s="4"/>
      <c r="L41" s="4"/>
      <c r="M41" s="4"/>
      <c r="N41" s="4"/>
      <c r="O41" s="4"/>
    </row>
    <row r="42" spans="7:15" ht="18" customHeight="1">
      <c r="G42" s="37"/>
      <c r="I42" s="4"/>
      <c r="J42" s="4"/>
      <c r="K42" s="4"/>
      <c r="L42" s="4"/>
      <c r="M42" s="4"/>
      <c r="N42" s="4"/>
      <c r="O42" s="4"/>
    </row>
    <row r="43" spans="1:15" ht="18" customHeight="1">
      <c r="A43" s="1" t="s">
        <v>1</v>
      </c>
      <c r="G43" s="40"/>
      <c r="H43" s="40"/>
      <c r="L43" s="1"/>
      <c r="M43" s="1"/>
      <c r="N43" s="1"/>
      <c r="O43" s="6" t="s">
        <v>1</v>
      </c>
    </row>
    <row r="44" spans="1:15" ht="15.75" customHeight="1">
      <c r="A44" s="35" t="s">
        <v>103</v>
      </c>
      <c r="B44" s="2"/>
      <c r="C44" s="2"/>
      <c r="D44" s="2"/>
      <c r="E44" s="2"/>
      <c r="F44" s="2"/>
      <c r="G44" s="2"/>
      <c r="H44" s="2"/>
      <c r="I44" s="2"/>
      <c r="J44" s="2"/>
      <c r="K44" s="2"/>
      <c r="M44" s="24"/>
      <c r="N44" s="24"/>
      <c r="O44" s="24"/>
    </row>
    <row r="45" spans="1:15" ht="15.75" customHeight="1">
      <c r="A45" s="2" t="s">
        <v>16</v>
      </c>
      <c r="B45" s="2"/>
      <c r="C45" s="2"/>
      <c r="D45" s="2"/>
      <c r="E45" s="2"/>
      <c r="F45" s="2"/>
      <c r="G45" s="2"/>
      <c r="H45" s="2"/>
      <c r="I45" s="2"/>
      <c r="J45" s="2"/>
      <c r="K45" s="2"/>
      <c r="M45" s="24"/>
      <c r="N45" s="24"/>
      <c r="O45" s="24"/>
    </row>
    <row r="46" spans="1:15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M46" s="24"/>
      <c r="N46" s="24"/>
      <c r="O46" s="25" t="s">
        <v>3</v>
      </c>
    </row>
    <row r="47" spans="1:15" ht="15.75" customHeight="1">
      <c r="A47" s="2"/>
      <c r="B47" s="2"/>
      <c r="C47" s="2"/>
      <c r="D47" s="2"/>
      <c r="E47" s="2"/>
      <c r="F47" s="2"/>
      <c r="G47" s="2"/>
      <c r="H47" s="2"/>
      <c r="I47" s="9"/>
      <c r="J47" s="9"/>
      <c r="K47" s="9"/>
      <c r="L47" s="8" t="s">
        <v>170</v>
      </c>
      <c r="M47" s="29"/>
      <c r="N47" s="29"/>
      <c r="O47" s="30"/>
    </row>
    <row r="48" spans="1:15" ht="15.75" customHeight="1">
      <c r="A48" s="2"/>
      <c r="B48" s="2"/>
      <c r="C48" s="2"/>
      <c r="D48" s="2"/>
      <c r="E48" s="2"/>
      <c r="F48" s="2"/>
      <c r="G48" s="2"/>
      <c r="H48" s="2"/>
      <c r="I48" s="68"/>
      <c r="J48" s="8" t="s">
        <v>4</v>
      </c>
      <c r="K48" s="8"/>
      <c r="M48" s="69"/>
      <c r="N48" s="50" t="s">
        <v>5</v>
      </c>
      <c r="O48" s="50"/>
    </row>
    <row r="49" spans="1:15" ht="15.75" customHeight="1">
      <c r="A49" s="2"/>
      <c r="B49" s="2"/>
      <c r="C49" s="2"/>
      <c r="D49" s="2"/>
      <c r="E49" s="2"/>
      <c r="F49" s="2"/>
      <c r="G49" s="10" t="s">
        <v>6</v>
      </c>
      <c r="H49" s="14"/>
      <c r="I49" s="44" t="s">
        <v>37</v>
      </c>
      <c r="J49" s="36"/>
      <c r="K49" s="44" t="s">
        <v>38</v>
      </c>
      <c r="L49" s="36"/>
      <c r="M49" s="44" t="s">
        <v>37</v>
      </c>
      <c r="N49" s="36"/>
      <c r="O49" s="44" t="s">
        <v>38</v>
      </c>
    </row>
    <row r="50" spans="1:15" ht="13.5" customHeight="1">
      <c r="A50" s="2"/>
      <c r="B50" s="2"/>
      <c r="C50" s="2"/>
      <c r="D50" s="2"/>
      <c r="E50" s="2"/>
      <c r="F50" s="2"/>
      <c r="G50" s="10"/>
      <c r="H50" s="14"/>
      <c r="I50" s="44"/>
      <c r="J50" s="36"/>
      <c r="K50" s="49" t="s">
        <v>171</v>
      </c>
      <c r="L50" s="36"/>
      <c r="M50" s="44"/>
      <c r="N50" s="36"/>
      <c r="O50" s="44"/>
    </row>
    <row r="51" spans="3:15" ht="16.5" customHeight="1">
      <c r="C51" s="1" t="s">
        <v>17</v>
      </c>
      <c r="L51" s="1"/>
      <c r="M51" s="1"/>
      <c r="N51" s="1"/>
      <c r="O51" s="1"/>
    </row>
    <row r="52" spans="1:15" ht="16.5" customHeight="1">
      <c r="A52" s="1" t="s">
        <v>18</v>
      </c>
      <c r="G52" s="41"/>
      <c r="L52" s="1"/>
      <c r="M52" s="1"/>
      <c r="N52" s="1"/>
      <c r="O52" s="1"/>
    </row>
    <row r="53" spans="2:15" ht="16.5" customHeight="1">
      <c r="B53" s="28" t="s">
        <v>124</v>
      </c>
      <c r="G53" s="37" t="s">
        <v>216</v>
      </c>
      <c r="I53" s="53">
        <v>8548443</v>
      </c>
      <c r="J53" s="53"/>
      <c r="K53" s="53">
        <v>8567949</v>
      </c>
      <c r="L53" s="53"/>
      <c r="M53" s="53">
        <v>6478659</v>
      </c>
      <c r="N53" s="53"/>
      <c r="O53" s="53">
        <v>6489230</v>
      </c>
    </row>
    <row r="54" spans="2:15" ht="16.5" customHeight="1">
      <c r="B54" s="28" t="s">
        <v>70</v>
      </c>
      <c r="G54" s="37"/>
      <c r="I54" s="53">
        <v>452189</v>
      </c>
      <c r="J54" s="53"/>
      <c r="K54" s="53">
        <v>465215</v>
      </c>
      <c r="L54" s="53"/>
      <c r="M54" s="53">
        <v>412330</v>
      </c>
      <c r="N54" s="53"/>
      <c r="O54" s="53">
        <v>430374</v>
      </c>
    </row>
    <row r="55" spans="2:15" ht="16.5" customHeight="1">
      <c r="B55" s="28" t="s">
        <v>107</v>
      </c>
      <c r="G55" s="37" t="s">
        <v>203</v>
      </c>
      <c r="I55" s="53">
        <v>54793</v>
      </c>
      <c r="J55" s="53"/>
      <c r="K55" s="53">
        <v>32267</v>
      </c>
      <c r="L55" s="53"/>
      <c r="M55" s="53">
        <v>729069</v>
      </c>
      <c r="N55" s="53"/>
      <c r="O55" s="53">
        <v>176302</v>
      </c>
    </row>
    <row r="56" spans="2:15" ht="16.5" customHeight="1">
      <c r="B56" s="28" t="s">
        <v>166</v>
      </c>
      <c r="G56" s="37" t="s">
        <v>204</v>
      </c>
      <c r="I56" s="51">
        <v>1375706</v>
      </c>
      <c r="J56" s="53"/>
      <c r="K56" s="53">
        <v>923183</v>
      </c>
      <c r="L56" s="53"/>
      <c r="M56" s="51">
        <v>888592</v>
      </c>
      <c r="N56" s="51"/>
      <c r="O56" s="51">
        <v>888592</v>
      </c>
    </row>
    <row r="57" spans="2:15" ht="16.5" customHeight="1">
      <c r="B57" s="1" t="s">
        <v>108</v>
      </c>
      <c r="G57" s="37" t="s">
        <v>217</v>
      </c>
      <c r="I57" s="51">
        <v>4271948</v>
      </c>
      <c r="J57" s="51"/>
      <c r="K57" s="51">
        <v>4271570</v>
      </c>
      <c r="L57" s="51"/>
      <c r="M57" s="51">
        <v>3794512</v>
      </c>
      <c r="N57" s="51"/>
      <c r="O57" s="51">
        <v>3794348</v>
      </c>
    </row>
    <row r="58" spans="2:15" ht="16.5" customHeight="1">
      <c r="B58" s="43" t="s">
        <v>125</v>
      </c>
      <c r="C58" s="27"/>
      <c r="G58" s="37" t="s">
        <v>218</v>
      </c>
      <c r="I58" s="53">
        <v>10947535</v>
      </c>
      <c r="J58" s="53"/>
      <c r="K58" s="53">
        <v>9658218</v>
      </c>
      <c r="L58" s="53"/>
      <c r="M58" s="53">
        <v>8454813</v>
      </c>
      <c r="N58" s="53"/>
      <c r="O58" s="53">
        <v>7536588</v>
      </c>
    </row>
    <row r="59" spans="2:15" ht="16.5" customHeight="1">
      <c r="B59" s="28" t="s">
        <v>19</v>
      </c>
      <c r="C59" s="27"/>
      <c r="G59" s="37"/>
      <c r="I59" s="53">
        <v>385909</v>
      </c>
      <c r="J59" s="53"/>
      <c r="K59" s="53">
        <v>470247</v>
      </c>
      <c r="L59" s="53"/>
      <c r="M59" s="53">
        <v>66788</v>
      </c>
      <c r="N59" s="53"/>
      <c r="O59" s="53">
        <v>62823</v>
      </c>
    </row>
    <row r="60" spans="1:15" ht="16.5" customHeight="1">
      <c r="A60" s="1" t="s">
        <v>20</v>
      </c>
      <c r="G60" s="37"/>
      <c r="I60" s="39">
        <f>SUM(I53:I59)</f>
        <v>26036523</v>
      </c>
      <c r="J60" s="4"/>
      <c r="K60" s="39">
        <f>SUM(K53:K59)</f>
        <v>24388649</v>
      </c>
      <c r="L60" s="4"/>
      <c r="M60" s="39">
        <f>SUM(M53:M59)</f>
        <v>20824763</v>
      </c>
      <c r="N60" s="4"/>
      <c r="O60" s="39">
        <f>SUM(O53:O59)</f>
        <v>19378257</v>
      </c>
    </row>
    <row r="61" spans="1:15" ht="16.5" customHeight="1">
      <c r="A61" s="1" t="s">
        <v>21</v>
      </c>
      <c r="G61" s="37"/>
      <c r="I61" s="4"/>
      <c r="J61" s="4"/>
      <c r="K61" s="4"/>
      <c r="L61" s="4"/>
      <c r="M61" s="4"/>
      <c r="N61" s="4"/>
      <c r="O61" s="4"/>
    </row>
    <row r="62" spans="2:15" ht="16.5" customHeight="1">
      <c r="B62" s="38" t="s">
        <v>22</v>
      </c>
      <c r="G62" s="37" t="s">
        <v>217</v>
      </c>
      <c r="I62" s="53">
        <v>5044</v>
      </c>
      <c r="J62" s="53"/>
      <c r="K62" s="53">
        <v>44971</v>
      </c>
      <c r="L62" s="53"/>
      <c r="M62" s="52">
        <v>0</v>
      </c>
      <c r="N62" s="53"/>
      <c r="O62" s="53">
        <v>37500</v>
      </c>
    </row>
    <row r="63" spans="2:15" ht="16.5" customHeight="1">
      <c r="B63" s="1" t="s">
        <v>86</v>
      </c>
      <c r="C63" s="42"/>
      <c r="G63" s="37"/>
      <c r="I63" s="52">
        <v>0</v>
      </c>
      <c r="J63" s="51"/>
      <c r="K63" s="52">
        <v>0</v>
      </c>
      <c r="L63" s="51"/>
      <c r="M63" s="52">
        <v>0</v>
      </c>
      <c r="N63" s="52"/>
      <c r="O63" s="51">
        <v>25390</v>
      </c>
    </row>
    <row r="64" spans="1:15" ht="16.5" customHeight="1">
      <c r="A64" s="1" t="s">
        <v>24</v>
      </c>
      <c r="G64" s="37"/>
      <c r="I64" s="39">
        <f>SUM(I62:I63)</f>
        <v>5044</v>
      </c>
      <c r="J64" s="4"/>
      <c r="K64" s="39">
        <f>SUM(K62:K63)</f>
        <v>44971</v>
      </c>
      <c r="L64" s="4"/>
      <c r="M64" s="70">
        <f>SUM(M62:M63)</f>
        <v>0</v>
      </c>
      <c r="N64" s="4"/>
      <c r="O64" s="39">
        <f>SUM(O62:O63)</f>
        <v>62890</v>
      </c>
    </row>
    <row r="65" spans="1:15" ht="16.5" customHeight="1">
      <c r="A65" s="1" t="s">
        <v>23</v>
      </c>
      <c r="G65" s="37"/>
      <c r="I65" s="39">
        <f>I60+I64</f>
        <v>26041567</v>
      </c>
      <c r="J65" s="4"/>
      <c r="K65" s="39">
        <f>K60+K64</f>
        <v>24433620</v>
      </c>
      <c r="L65" s="4"/>
      <c r="M65" s="39">
        <f>M60+M64</f>
        <v>20824763</v>
      </c>
      <c r="N65" s="4"/>
      <c r="O65" s="39">
        <f>O60+O64</f>
        <v>19441147</v>
      </c>
    </row>
    <row r="66" spans="1:15" ht="16.5" customHeight="1">
      <c r="A66" s="1" t="s">
        <v>126</v>
      </c>
      <c r="G66" s="37" t="s">
        <v>199</v>
      </c>
      <c r="I66" s="55">
        <v>0</v>
      </c>
      <c r="J66" s="51"/>
      <c r="K66" s="55">
        <v>0</v>
      </c>
      <c r="L66" s="51"/>
      <c r="M66" s="55">
        <v>0</v>
      </c>
      <c r="N66" s="51"/>
      <c r="O66" s="54">
        <v>42371</v>
      </c>
    </row>
    <row r="67" spans="1:15" ht="16.5" customHeight="1">
      <c r="A67" s="1" t="s">
        <v>25</v>
      </c>
      <c r="G67" s="37"/>
      <c r="I67" s="51"/>
      <c r="J67" s="51"/>
      <c r="K67" s="51"/>
      <c r="L67" s="51"/>
      <c r="M67" s="51"/>
      <c r="N67" s="51"/>
      <c r="O67" s="51"/>
    </row>
    <row r="68" spans="2:15" ht="16.5" customHeight="1">
      <c r="B68" s="1" t="s">
        <v>26</v>
      </c>
      <c r="G68" s="37"/>
      <c r="I68" s="51"/>
      <c r="J68" s="51"/>
      <c r="K68" s="51"/>
      <c r="L68" s="51"/>
      <c r="M68" s="51"/>
      <c r="N68" s="51"/>
      <c r="O68" s="51"/>
    </row>
    <row r="69" spans="3:15" ht="16.5" customHeight="1">
      <c r="C69" s="1" t="s">
        <v>27</v>
      </c>
      <c r="G69" s="37"/>
      <c r="I69" s="51"/>
      <c r="J69" s="51"/>
      <c r="K69" s="51"/>
      <c r="L69" s="51"/>
      <c r="M69" s="51"/>
      <c r="N69" s="51"/>
      <c r="O69" s="51"/>
    </row>
    <row r="70" spans="4:15" ht="16.5" customHeight="1" thickBot="1">
      <c r="D70" s="1" t="s">
        <v>28</v>
      </c>
      <c r="G70" s="37"/>
      <c r="I70" s="56">
        <v>4000000</v>
      </c>
      <c r="J70" s="51"/>
      <c r="K70" s="56">
        <v>4000000</v>
      </c>
      <c r="L70" s="51"/>
      <c r="M70" s="56">
        <v>4000000</v>
      </c>
      <c r="N70" s="51"/>
      <c r="O70" s="56">
        <v>4000000</v>
      </c>
    </row>
    <row r="71" spans="3:15" ht="16.5" customHeight="1" thickTop="1">
      <c r="C71" s="1" t="s">
        <v>29</v>
      </c>
      <c r="G71" s="37"/>
      <c r="I71" s="51"/>
      <c r="J71" s="51"/>
      <c r="K71" s="51"/>
      <c r="L71" s="51"/>
      <c r="M71" s="51"/>
      <c r="N71" s="51"/>
      <c r="O71" s="51"/>
    </row>
    <row r="72" spans="4:15" ht="16.5" customHeight="1">
      <c r="D72" s="1" t="s">
        <v>161</v>
      </c>
      <c r="G72" s="37"/>
      <c r="I72" s="51">
        <v>1600000</v>
      </c>
      <c r="J72" s="51"/>
      <c r="K72" s="51">
        <v>1600000</v>
      </c>
      <c r="L72" s="51"/>
      <c r="M72" s="51">
        <v>1600000</v>
      </c>
      <c r="N72" s="51"/>
      <c r="O72" s="51">
        <v>1600000</v>
      </c>
    </row>
    <row r="73" spans="2:15" ht="16.5" customHeight="1">
      <c r="B73" s="1" t="s">
        <v>30</v>
      </c>
      <c r="G73" s="37"/>
      <c r="I73" s="51"/>
      <c r="J73" s="51"/>
      <c r="K73" s="51"/>
      <c r="L73" s="51"/>
      <c r="M73" s="51"/>
      <c r="N73" s="51"/>
      <c r="O73" s="51"/>
    </row>
    <row r="74" spans="3:15" ht="16.5" customHeight="1">
      <c r="C74" s="1" t="s">
        <v>31</v>
      </c>
      <c r="G74" s="37"/>
      <c r="I74" s="51">
        <v>2300000</v>
      </c>
      <c r="J74" s="51"/>
      <c r="K74" s="51">
        <v>2300000</v>
      </c>
      <c r="L74" s="51"/>
      <c r="M74" s="51">
        <v>2300000</v>
      </c>
      <c r="N74" s="51"/>
      <c r="O74" s="51">
        <v>2300000</v>
      </c>
    </row>
    <row r="75" spans="3:15" ht="16.5" customHeight="1">
      <c r="C75" s="1" t="s">
        <v>127</v>
      </c>
      <c r="G75" s="37"/>
      <c r="I75" s="51">
        <v>2364966</v>
      </c>
      <c r="J75" s="51"/>
      <c r="K75" s="51">
        <v>2599014</v>
      </c>
      <c r="L75" s="51"/>
      <c r="M75" s="51">
        <v>2364966</v>
      </c>
      <c r="N75" s="51"/>
      <c r="O75" s="51">
        <v>2599014</v>
      </c>
    </row>
    <row r="76" spans="3:15" ht="16.5" customHeight="1">
      <c r="C76" s="1" t="s">
        <v>128</v>
      </c>
      <c r="G76" s="37" t="s">
        <v>219</v>
      </c>
      <c r="I76" s="51">
        <v>4624534</v>
      </c>
      <c r="J76" s="51"/>
      <c r="K76" s="51">
        <v>1540083</v>
      </c>
      <c r="L76" s="51"/>
      <c r="M76" s="51">
        <v>4624534</v>
      </c>
      <c r="N76" s="51"/>
      <c r="O76" s="51">
        <v>1540083</v>
      </c>
    </row>
    <row r="77" spans="3:15" ht="16.5" customHeight="1">
      <c r="C77" s="1" t="s">
        <v>129</v>
      </c>
      <c r="G77" s="37"/>
      <c r="I77" s="51">
        <v>-1295</v>
      </c>
      <c r="J77" s="51"/>
      <c r="K77" s="51">
        <v>-620</v>
      </c>
      <c r="L77" s="51"/>
      <c r="M77" s="51">
        <v>-1295</v>
      </c>
      <c r="N77" s="51"/>
      <c r="O77" s="52">
        <v>0</v>
      </c>
    </row>
    <row r="78" spans="2:15" ht="16.5" customHeight="1">
      <c r="B78" s="1" t="s">
        <v>32</v>
      </c>
      <c r="G78" s="37"/>
      <c r="I78" s="51"/>
      <c r="J78" s="51"/>
      <c r="K78" s="51"/>
      <c r="L78" s="51"/>
      <c r="M78" s="51"/>
      <c r="N78" s="51"/>
      <c r="O78" s="51"/>
    </row>
    <row r="79" spans="3:15" ht="16.5" customHeight="1">
      <c r="C79" s="1" t="s">
        <v>33</v>
      </c>
      <c r="G79" s="37"/>
      <c r="I79" s="51"/>
      <c r="J79" s="51"/>
      <c r="K79" s="51"/>
      <c r="L79" s="51"/>
      <c r="M79" s="51"/>
      <c r="N79" s="51"/>
      <c r="O79" s="51"/>
    </row>
    <row r="80" spans="4:15" ht="16.5" customHeight="1">
      <c r="D80" s="1" t="s">
        <v>34</v>
      </c>
      <c r="G80" s="37"/>
      <c r="I80" s="51">
        <v>57216</v>
      </c>
      <c r="J80" s="51"/>
      <c r="K80" s="51">
        <v>57216</v>
      </c>
      <c r="L80" s="51"/>
      <c r="M80" s="51">
        <v>57216</v>
      </c>
      <c r="N80" s="51"/>
      <c r="O80" s="51">
        <v>57216</v>
      </c>
    </row>
    <row r="81" spans="3:15" ht="16.5" customHeight="1">
      <c r="C81" s="1" t="s">
        <v>35</v>
      </c>
      <c r="G81" s="37"/>
      <c r="I81" s="34">
        <f>+ส่วนของผู้ถือหุ้นรวม!U26</f>
        <v>-23866266</v>
      </c>
      <c r="J81" s="23"/>
      <c r="K81" s="34">
        <f>+ส่วนของผู้ถือหุ้นรวม!U19</f>
        <v>-15239901</v>
      </c>
      <c r="L81" s="23"/>
      <c r="M81" s="34">
        <f>+ส่วนของผู้ถือหุ้นเฉพาะบริษัทฯ!U22</f>
        <v>-15304197</v>
      </c>
      <c r="N81" s="23"/>
      <c r="O81" s="34">
        <f>+ส่วนของผู้ถือหุ้นเฉพาะบริษัทฯ!U16</f>
        <v>-15239901</v>
      </c>
    </row>
    <row r="82" spans="2:15" ht="16.5" customHeight="1">
      <c r="B82" s="1" t="s">
        <v>130</v>
      </c>
      <c r="G82" s="37"/>
      <c r="I82" s="23">
        <f>SUM(I72:I81)</f>
        <v>-12920845</v>
      </c>
      <c r="J82" s="23"/>
      <c r="K82" s="23">
        <f>SUM(K72:K81)</f>
        <v>-7144208</v>
      </c>
      <c r="L82" s="23"/>
      <c r="M82" s="23">
        <f>SUM(M72:M81)</f>
        <v>-4358776</v>
      </c>
      <c r="N82" s="23"/>
      <c r="O82" s="23">
        <f>SUM(O72:O81)</f>
        <v>-7143588</v>
      </c>
    </row>
    <row r="83" spans="2:15" ht="16.5" customHeight="1">
      <c r="B83" s="1" t="s">
        <v>167</v>
      </c>
      <c r="G83" s="37" t="s">
        <v>220</v>
      </c>
      <c r="I83" s="57">
        <v>-70051</v>
      </c>
      <c r="J83" s="57"/>
      <c r="K83" s="57">
        <v>-70051</v>
      </c>
      <c r="L83" s="57"/>
      <c r="M83" s="58">
        <v>0</v>
      </c>
      <c r="N83" s="57"/>
      <c r="O83" s="58">
        <v>0</v>
      </c>
    </row>
    <row r="84" spans="2:15" ht="16.5" customHeight="1">
      <c r="B84" s="1" t="s">
        <v>157</v>
      </c>
      <c r="G84" s="37"/>
      <c r="I84" s="51">
        <v>5247183</v>
      </c>
      <c r="J84" s="51"/>
      <c r="K84" s="51">
        <v>-1368884</v>
      </c>
      <c r="L84" s="51"/>
      <c r="M84" s="52">
        <v>0</v>
      </c>
      <c r="N84" s="51"/>
      <c r="O84" s="52">
        <v>0</v>
      </c>
    </row>
    <row r="85" spans="1:15" ht="16.5" customHeight="1">
      <c r="A85" s="1" t="s">
        <v>131</v>
      </c>
      <c r="G85" s="37"/>
      <c r="I85" s="39">
        <f>SUM(I82:I84)</f>
        <v>-7743713</v>
      </c>
      <c r="J85" s="4"/>
      <c r="K85" s="39">
        <f>SUM(K82:K84)</f>
        <v>-8583143</v>
      </c>
      <c r="L85" s="4"/>
      <c r="M85" s="39">
        <f>SUM(M82:M84)</f>
        <v>-4358776</v>
      </c>
      <c r="N85" s="4"/>
      <c r="O85" s="39">
        <f>SUM(O82:O84)</f>
        <v>-7143588</v>
      </c>
    </row>
    <row r="86" spans="1:15" ht="16.5" customHeight="1" thickBot="1">
      <c r="A86" s="1" t="s">
        <v>132</v>
      </c>
      <c r="G86" s="37"/>
      <c r="I86" s="22">
        <f>SUM(I65:I66)+I85</f>
        <v>18297854</v>
      </c>
      <c r="J86" s="4"/>
      <c r="K86" s="22">
        <f>SUM(K65:K66)+K85</f>
        <v>15850477</v>
      </c>
      <c r="L86" s="4"/>
      <c r="M86" s="22">
        <f>SUM(M65:M66)+M85</f>
        <v>16465987</v>
      </c>
      <c r="N86" s="4"/>
      <c r="O86" s="22">
        <f>SUM(O65:O66)+O85</f>
        <v>12339930</v>
      </c>
    </row>
    <row r="87" spans="7:15" ht="16.5" customHeight="1" thickTop="1">
      <c r="G87" s="37"/>
      <c r="I87" s="4">
        <f>I34-I86</f>
        <v>0</v>
      </c>
      <c r="J87" s="4"/>
      <c r="K87" s="4">
        <f>K34-K86</f>
        <v>0</v>
      </c>
      <c r="L87" s="4"/>
      <c r="M87" s="4">
        <f>M34-M86</f>
        <v>0</v>
      </c>
      <c r="N87" s="4"/>
      <c r="O87" s="4">
        <f>O34-O86</f>
        <v>0</v>
      </c>
    </row>
    <row r="88" spans="1:15" ht="16.5" customHeight="1">
      <c r="A88" s="1" t="s">
        <v>13</v>
      </c>
      <c r="I88" s="4"/>
      <c r="J88" s="4"/>
      <c r="K88" s="4"/>
      <c r="L88" s="4"/>
      <c r="M88" s="4"/>
      <c r="N88" s="4"/>
      <c r="O88" s="4"/>
    </row>
    <row r="89" spans="9:15" ht="16.5" customHeight="1">
      <c r="I89" s="4"/>
      <c r="J89" s="4"/>
      <c r="K89" s="4"/>
      <c r="L89" s="4"/>
      <c r="M89" s="4"/>
      <c r="N89" s="4"/>
      <c r="O89" s="4"/>
    </row>
    <row r="90" spans="9:15" ht="16.5" customHeight="1">
      <c r="I90" s="4"/>
      <c r="J90" s="4"/>
      <c r="K90" s="4"/>
      <c r="L90" s="4"/>
      <c r="M90" s="4"/>
      <c r="N90" s="4"/>
      <c r="O90" s="4"/>
    </row>
    <row r="91" spans="1:15" ht="16.5" customHeight="1">
      <c r="A91" s="1" t="s">
        <v>1</v>
      </c>
      <c r="G91" s="40"/>
      <c r="H91" s="40"/>
      <c r="L91" s="1"/>
      <c r="M91" s="1"/>
      <c r="N91" s="1"/>
      <c r="O91" s="6" t="s">
        <v>1</v>
      </c>
    </row>
    <row r="92" spans="1:15" ht="14.25" customHeight="1">
      <c r="A92" s="35" t="s">
        <v>103</v>
      </c>
      <c r="B92" s="2"/>
      <c r="C92" s="2"/>
      <c r="D92" s="2"/>
      <c r="E92" s="2"/>
      <c r="F92" s="2"/>
      <c r="G92" s="2"/>
      <c r="H92" s="2"/>
      <c r="I92" s="2"/>
      <c r="J92" s="2"/>
      <c r="K92" s="2"/>
      <c r="M92" s="24"/>
      <c r="N92" s="24"/>
      <c r="O92" s="24"/>
    </row>
    <row r="93" spans="1:15" ht="14.25" customHeight="1">
      <c r="A93" s="2" t="s">
        <v>36</v>
      </c>
      <c r="B93" s="2"/>
      <c r="C93" s="2"/>
      <c r="D93" s="2"/>
      <c r="E93" s="2"/>
      <c r="F93" s="2"/>
      <c r="G93" s="2"/>
      <c r="H93" s="2"/>
      <c r="I93" s="2"/>
      <c r="J93" s="2"/>
      <c r="K93" s="2"/>
      <c r="M93" s="24"/>
      <c r="N93" s="24"/>
      <c r="O93" s="24"/>
    </row>
    <row r="94" spans="1:15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M94" s="24"/>
      <c r="N94" s="24"/>
      <c r="O94" s="25" t="s">
        <v>3</v>
      </c>
    </row>
    <row r="95" spans="1:15" ht="14.25" customHeight="1">
      <c r="A95" s="2"/>
      <c r="B95" s="2"/>
      <c r="C95" s="2"/>
      <c r="D95" s="2"/>
      <c r="E95" s="2"/>
      <c r="F95" s="2"/>
      <c r="G95" s="2"/>
      <c r="H95" s="2"/>
      <c r="I95" s="9"/>
      <c r="J95" s="9"/>
      <c r="K95" s="9"/>
      <c r="L95" s="8" t="s">
        <v>172</v>
      </c>
      <c r="M95" s="29"/>
      <c r="N95" s="29"/>
      <c r="O95" s="30"/>
    </row>
    <row r="96" spans="1:15" ht="14.25" customHeight="1">
      <c r="A96" s="2"/>
      <c r="B96" s="2"/>
      <c r="C96" s="2"/>
      <c r="D96" s="2"/>
      <c r="E96" s="2"/>
      <c r="F96" s="2"/>
      <c r="G96" s="2"/>
      <c r="H96" s="2"/>
      <c r="I96" s="68"/>
      <c r="J96" s="8" t="s">
        <v>4</v>
      </c>
      <c r="K96" s="8"/>
      <c r="M96" s="69"/>
      <c r="N96" s="50" t="s">
        <v>5</v>
      </c>
      <c r="O96" s="50"/>
    </row>
    <row r="97" spans="1:15" ht="14.25" customHeight="1">
      <c r="A97" s="2"/>
      <c r="B97" s="2"/>
      <c r="C97" s="2"/>
      <c r="D97" s="2"/>
      <c r="E97" s="2"/>
      <c r="F97" s="2"/>
      <c r="G97" s="10" t="s">
        <v>6</v>
      </c>
      <c r="H97" s="14"/>
      <c r="I97" s="44" t="s">
        <v>37</v>
      </c>
      <c r="J97" s="36"/>
      <c r="K97" s="44" t="s">
        <v>38</v>
      </c>
      <c r="L97" s="36"/>
      <c r="M97" s="44" t="s">
        <v>37</v>
      </c>
      <c r="N97" s="36"/>
      <c r="O97" s="44" t="s">
        <v>38</v>
      </c>
    </row>
    <row r="98" spans="1:15" ht="10.5" customHeight="1">
      <c r="A98" s="2"/>
      <c r="B98" s="2"/>
      <c r="C98" s="2"/>
      <c r="D98" s="2"/>
      <c r="E98" s="2"/>
      <c r="F98" s="2"/>
      <c r="G98" s="10"/>
      <c r="H98" s="14"/>
      <c r="I98" s="44"/>
      <c r="J98" s="36"/>
      <c r="K98" s="49" t="s">
        <v>171</v>
      </c>
      <c r="L98" s="36"/>
      <c r="M98" s="44"/>
      <c r="N98" s="36"/>
      <c r="O98" s="44"/>
    </row>
    <row r="99" spans="1:15" ht="14.25" customHeight="1">
      <c r="A99" s="1" t="s">
        <v>39</v>
      </c>
      <c r="G99" s="71">
        <v>6.9</v>
      </c>
      <c r="I99" s="32"/>
      <c r="J99" s="32"/>
      <c r="K99" s="32"/>
      <c r="L99" s="32"/>
      <c r="M99" s="32"/>
      <c r="N99" s="32"/>
      <c r="O99" s="32"/>
    </row>
    <row r="100" spans="2:15" ht="14.25" customHeight="1">
      <c r="B100" s="1" t="s">
        <v>87</v>
      </c>
      <c r="G100" s="41"/>
      <c r="I100" s="51">
        <v>12510459</v>
      </c>
      <c r="J100" s="51"/>
      <c r="K100" s="51">
        <v>9760533</v>
      </c>
      <c r="L100" s="51"/>
      <c r="M100" s="51">
        <v>8878925</v>
      </c>
      <c r="N100" s="51"/>
      <c r="O100" s="51">
        <v>7283793</v>
      </c>
    </row>
    <row r="101" spans="2:15" ht="14.25" customHeight="1">
      <c r="B101" s="1" t="s">
        <v>133</v>
      </c>
      <c r="G101" s="41"/>
      <c r="I101" s="51">
        <v>561757</v>
      </c>
      <c r="J101" s="51"/>
      <c r="K101" s="51">
        <v>411251</v>
      </c>
      <c r="L101" s="51"/>
      <c r="M101" s="51">
        <v>561757</v>
      </c>
      <c r="N101" s="51"/>
      <c r="O101" s="51">
        <v>411251</v>
      </c>
    </row>
    <row r="102" spans="2:15" ht="14.25" customHeight="1">
      <c r="B102" s="1" t="s">
        <v>134</v>
      </c>
      <c r="G102" s="41" t="s">
        <v>223</v>
      </c>
      <c r="I102" s="51">
        <v>68047</v>
      </c>
      <c r="J102" s="51"/>
      <c r="K102" s="51">
        <v>0</v>
      </c>
      <c r="L102" s="51"/>
      <c r="M102" s="51">
        <v>0</v>
      </c>
      <c r="N102" s="51"/>
      <c r="O102" s="51">
        <v>0</v>
      </c>
    </row>
    <row r="103" spans="2:15" ht="14.25" customHeight="1">
      <c r="B103" s="1" t="s">
        <v>113</v>
      </c>
      <c r="G103" s="41"/>
      <c r="I103" s="53">
        <v>-2897</v>
      </c>
      <c r="J103" s="51"/>
      <c r="K103" s="53">
        <v>0</v>
      </c>
      <c r="L103" s="51"/>
      <c r="M103" s="51">
        <v>26105</v>
      </c>
      <c r="N103" s="51"/>
      <c r="O103" s="52">
        <v>2836</v>
      </c>
    </row>
    <row r="104" spans="2:15" ht="14.25" customHeight="1">
      <c r="B104" s="1" t="s">
        <v>208</v>
      </c>
      <c r="G104" s="41">
        <v>6.4</v>
      </c>
      <c r="I104" s="53">
        <v>42371</v>
      </c>
      <c r="J104" s="51"/>
      <c r="K104" s="53">
        <v>0</v>
      </c>
      <c r="L104" s="51"/>
      <c r="M104" s="51">
        <v>42371</v>
      </c>
      <c r="N104" s="51"/>
      <c r="O104" s="52">
        <v>0</v>
      </c>
    </row>
    <row r="105" spans="2:15" ht="14.25" customHeight="1">
      <c r="B105" s="1" t="s">
        <v>65</v>
      </c>
      <c r="G105" s="41"/>
      <c r="I105" s="52">
        <v>67074</v>
      </c>
      <c r="J105" s="51"/>
      <c r="K105" s="51">
        <v>434508</v>
      </c>
      <c r="L105" s="51"/>
      <c r="M105" s="52">
        <v>66972</v>
      </c>
      <c r="N105" s="51"/>
      <c r="O105" s="51">
        <v>433896</v>
      </c>
    </row>
    <row r="106" spans="2:15" ht="14.25" customHeight="1">
      <c r="B106" s="1" t="s">
        <v>40</v>
      </c>
      <c r="G106" s="41"/>
      <c r="I106" s="51">
        <v>51149</v>
      </c>
      <c r="J106" s="51"/>
      <c r="K106" s="51">
        <v>37109</v>
      </c>
      <c r="L106" s="51"/>
      <c r="M106" s="51">
        <v>20734</v>
      </c>
      <c r="N106" s="51"/>
      <c r="O106" s="51">
        <v>45429</v>
      </c>
    </row>
    <row r="107" spans="2:15" ht="14.25" customHeight="1">
      <c r="B107" s="1" t="s">
        <v>109</v>
      </c>
      <c r="G107" s="41">
        <v>6.4</v>
      </c>
      <c r="I107" s="52">
        <v>0</v>
      </c>
      <c r="J107" s="51"/>
      <c r="K107" s="52">
        <v>0</v>
      </c>
      <c r="L107" s="51"/>
      <c r="M107" s="52">
        <v>0</v>
      </c>
      <c r="N107" s="51"/>
      <c r="O107" s="52">
        <v>640250</v>
      </c>
    </row>
    <row r="108" spans="1:15" ht="14.25" customHeight="1">
      <c r="A108" s="1" t="s">
        <v>41</v>
      </c>
      <c r="G108" s="41"/>
      <c r="I108" s="39">
        <f>SUM(I100:I107)</f>
        <v>13297960</v>
      </c>
      <c r="J108" s="4"/>
      <c r="K108" s="39">
        <f>SUM(K100:K107)</f>
        <v>10643401</v>
      </c>
      <c r="L108" s="4"/>
      <c r="M108" s="39">
        <f>SUM(M100:M107)</f>
        <v>9596864</v>
      </c>
      <c r="N108" s="4"/>
      <c r="O108" s="39">
        <f>SUM(O100:O107)</f>
        <v>8817455</v>
      </c>
    </row>
    <row r="109" spans="1:15" ht="14.25" customHeight="1">
      <c r="A109" s="1" t="s">
        <v>42</v>
      </c>
      <c r="G109" s="71">
        <v>6.9</v>
      </c>
      <c r="I109" s="4"/>
      <c r="J109" s="4"/>
      <c r="K109" s="4"/>
      <c r="L109" s="4"/>
      <c r="M109" s="4"/>
      <c r="N109" s="4"/>
      <c r="O109" s="4"/>
    </row>
    <row r="110" spans="2:15" ht="14.25" customHeight="1">
      <c r="B110" s="1" t="s">
        <v>43</v>
      </c>
      <c r="I110" s="51">
        <v>11320703</v>
      </c>
      <c r="J110" s="51"/>
      <c r="K110" s="51">
        <v>9611292</v>
      </c>
      <c r="L110" s="51"/>
      <c r="M110" s="51">
        <v>7902680</v>
      </c>
      <c r="N110" s="51"/>
      <c r="O110" s="51">
        <v>7181219</v>
      </c>
    </row>
    <row r="111" spans="2:15" ht="14.25" customHeight="1">
      <c r="B111" s="1" t="s">
        <v>136</v>
      </c>
      <c r="G111" s="41"/>
      <c r="I111" s="51">
        <v>454630</v>
      </c>
      <c r="J111" s="51"/>
      <c r="K111" s="51">
        <v>329559</v>
      </c>
      <c r="L111" s="51"/>
      <c r="M111" s="51">
        <v>454630</v>
      </c>
      <c r="N111" s="51"/>
      <c r="O111" s="51">
        <v>329560</v>
      </c>
    </row>
    <row r="112" spans="2:15" ht="14.25" customHeight="1">
      <c r="B112" s="1" t="s">
        <v>44</v>
      </c>
      <c r="G112" s="41"/>
      <c r="I112" s="51">
        <v>495392</v>
      </c>
      <c r="J112" s="51"/>
      <c r="K112" s="51">
        <v>375728</v>
      </c>
      <c r="L112" s="51"/>
      <c r="M112" s="51">
        <v>305690</v>
      </c>
      <c r="N112" s="51"/>
      <c r="O112" s="51">
        <v>235059</v>
      </c>
    </row>
    <row r="113" spans="2:15" ht="14.25" customHeight="1">
      <c r="B113" s="1" t="s">
        <v>168</v>
      </c>
      <c r="G113" s="41">
        <v>2.1</v>
      </c>
      <c r="I113" s="51">
        <v>5860682</v>
      </c>
      <c r="J113" s="51"/>
      <c r="K113" s="52">
        <v>0</v>
      </c>
      <c r="L113" s="51"/>
      <c r="M113" s="52">
        <v>0</v>
      </c>
      <c r="N113" s="51"/>
      <c r="O113" s="52">
        <v>0</v>
      </c>
    </row>
    <row r="114" spans="2:15" ht="14.25" customHeight="1">
      <c r="B114" s="1" t="s">
        <v>169</v>
      </c>
      <c r="G114" s="41">
        <v>18</v>
      </c>
      <c r="I114" s="51">
        <v>96219</v>
      </c>
      <c r="J114" s="51"/>
      <c r="K114" s="51">
        <v>-148298</v>
      </c>
      <c r="L114" s="51"/>
      <c r="M114" s="51">
        <v>63580</v>
      </c>
      <c r="N114" s="51"/>
      <c r="O114" s="51">
        <v>-95436</v>
      </c>
    </row>
    <row r="115" spans="2:15" ht="14.25" customHeight="1">
      <c r="B115" s="1" t="s">
        <v>209</v>
      </c>
      <c r="G115" s="41"/>
      <c r="I115" s="51">
        <v>221629</v>
      </c>
      <c r="J115" s="51"/>
      <c r="K115" s="51">
        <v>0</v>
      </c>
      <c r="L115" s="51"/>
      <c r="M115" s="51">
        <v>0</v>
      </c>
      <c r="N115" s="51"/>
      <c r="O115" s="51">
        <v>0</v>
      </c>
    </row>
    <row r="116" spans="2:15" ht="14.25" customHeight="1">
      <c r="B116" s="1" t="s">
        <v>114</v>
      </c>
      <c r="G116" s="41"/>
      <c r="I116" s="51">
        <v>40969</v>
      </c>
      <c r="J116" s="51"/>
      <c r="K116" s="51">
        <v>-221679</v>
      </c>
      <c r="L116" s="53"/>
      <c r="M116" s="53">
        <v>34</v>
      </c>
      <c r="N116" s="53"/>
      <c r="O116" s="53">
        <v>767152</v>
      </c>
    </row>
    <row r="117" spans="2:15" ht="14.25" customHeight="1">
      <c r="B117" s="1" t="s">
        <v>110</v>
      </c>
      <c r="G117" s="41">
        <v>6.4</v>
      </c>
      <c r="I117" s="52">
        <v>0</v>
      </c>
      <c r="J117" s="51"/>
      <c r="K117" s="52">
        <v>0</v>
      </c>
      <c r="L117" s="53"/>
      <c r="M117" s="53">
        <v>233744</v>
      </c>
      <c r="N117" s="53"/>
      <c r="O117" s="53">
        <v>0</v>
      </c>
    </row>
    <row r="118" spans="1:15" ht="14.25" customHeight="1">
      <c r="A118" s="1" t="s">
        <v>45</v>
      </c>
      <c r="G118" s="41"/>
      <c r="I118" s="39">
        <f>SUM(I110:I117)</f>
        <v>18490224</v>
      </c>
      <c r="J118" s="4"/>
      <c r="K118" s="39">
        <f>SUM(K110:K117)</f>
        <v>9946602</v>
      </c>
      <c r="L118" s="4"/>
      <c r="M118" s="39">
        <f>SUM(M110:M117)</f>
        <v>8960358</v>
      </c>
      <c r="N118" s="4"/>
      <c r="O118" s="39">
        <f>SUM(O110:O117)</f>
        <v>8417554</v>
      </c>
    </row>
    <row r="119" spans="1:15" ht="14.25" customHeight="1">
      <c r="A119" s="1" t="s">
        <v>115</v>
      </c>
      <c r="G119" s="41"/>
      <c r="I119" s="4">
        <f>I108-I118</f>
        <v>-5192264</v>
      </c>
      <c r="J119" s="4"/>
      <c r="K119" s="4">
        <f>K108-K118</f>
        <v>696799</v>
      </c>
      <c r="L119" s="4"/>
      <c r="M119" s="4">
        <f>M108-M118</f>
        <v>636506</v>
      </c>
      <c r="N119" s="4"/>
      <c r="O119" s="4">
        <f>O108-O118</f>
        <v>399901</v>
      </c>
    </row>
    <row r="120" spans="1:15" ht="14.25" customHeight="1">
      <c r="A120" s="1" t="s">
        <v>116</v>
      </c>
      <c r="G120" s="41"/>
      <c r="I120" s="57">
        <v>-1313601</v>
      </c>
      <c r="J120" s="57"/>
      <c r="K120" s="57">
        <v>-1307575</v>
      </c>
      <c r="L120" s="57"/>
      <c r="M120" s="57">
        <v>-934850</v>
      </c>
      <c r="N120" s="57"/>
      <c r="O120" s="57">
        <v>-937592</v>
      </c>
    </row>
    <row r="121" spans="1:15" ht="14.25" customHeight="1">
      <c r="A121" s="1" t="s">
        <v>174</v>
      </c>
      <c r="G121" s="41"/>
      <c r="I121" s="59">
        <v>0</v>
      </c>
      <c r="J121" s="57"/>
      <c r="K121" s="59">
        <v>-166</v>
      </c>
      <c r="L121" s="57"/>
      <c r="M121" s="59">
        <v>0</v>
      </c>
      <c r="N121" s="57"/>
      <c r="O121" s="59">
        <v>0</v>
      </c>
    </row>
    <row r="122" spans="1:15" ht="14.25" customHeight="1">
      <c r="A122" s="1" t="s">
        <v>173</v>
      </c>
      <c r="G122" s="41"/>
      <c r="I122" s="57"/>
      <c r="J122" s="57"/>
      <c r="K122" s="57"/>
      <c r="L122" s="57"/>
      <c r="M122" s="57"/>
      <c r="N122" s="57"/>
      <c r="O122" s="57"/>
    </row>
    <row r="123" spans="2:15" ht="14.25" customHeight="1">
      <c r="B123" s="1" t="s">
        <v>174</v>
      </c>
      <c r="G123" s="41"/>
      <c r="I123" s="23">
        <f>SUM(I119:I121)</f>
        <v>-6505865</v>
      </c>
      <c r="J123" s="4"/>
      <c r="K123" s="23">
        <f>SUM(K119:K121)</f>
        <v>-610942</v>
      </c>
      <c r="L123" s="4"/>
      <c r="M123" s="23">
        <f>SUM(M119:M121)</f>
        <v>-298344</v>
      </c>
      <c r="N123" s="4"/>
      <c r="O123" s="23">
        <f>SUM(O119:O121)</f>
        <v>-537691</v>
      </c>
    </row>
    <row r="124" spans="1:15" ht="14.25" customHeight="1">
      <c r="A124" s="1" t="s">
        <v>221</v>
      </c>
      <c r="G124" s="41"/>
      <c r="I124" s="57">
        <v>93049</v>
      </c>
      <c r="J124" s="51"/>
      <c r="K124" s="57">
        <v>-383</v>
      </c>
      <c r="L124" s="51"/>
      <c r="M124" s="57">
        <v>0</v>
      </c>
      <c r="N124" s="51"/>
      <c r="O124" s="57">
        <v>0</v>
      </c>
    </row>
    <row r="125" spans="1:15" ht="14.25" customHeight="1">
      <c r="A125" s="1" t="s">
        <v>155</v>
      </c>
      <c r="G125" s="41"/>
      <c r="I125" s="57">
        <v>194552</v>
      </c>
      <c r="J125" s="57"/>
      <c r="K125" s="57">
        <v>73634</v>
      </c>
      <c r="L125" s="57"/>
      <c r="M125" s="58">
        <v>0</v>
      </c>
      <c r="N125" s="57"/>
      <c r="O125" s="58">
        <v>0</v>
      </c>
    </row>
    <row r="126" spans="1:15" ht="14.25" customHeight="1">
      <c r="A126" s="1" t="s">
        <v>137</v>
      </c>
      <c r="G126" s="41"/>
      <c r="I126" s="57"/>
      <c r="J126" s="57"/>
      <c r="K126" s="57"/>
      <c r="L126" s="57"/>
      <c r="M126" s="58"/>
      <c r="N126" s="57"/>
      <c r="O126" s="58"/>
    </row>
    <row r="127" spans="1:15" ht="14.25" customHeight="1">
      <c r="A127" s="1" t="s">
        <v>138</v>
      </c>
      <c r="G127" s="41"/>
      <c r="I127" s="57"/>
      <c r="J127" s="57"/>
      <c r="K127" s="57"/>
      <c r="L127" s="57"/>
      <c r="M127" s="58"/>
      <c r="N127" s="57"/>
      <c r="O127" s="58"/>
    </row>
    <row r="128" spans="2:15" ht="14.25" customHeight="1">
      <c r="B128" s="1" t="s">
        <v>139</v>
      </c>
      <c r="G128" s="41"/>
      <c r="I128" s="57">
        <v>4725285</v>
      </c>
      <c r="J128" s="51"/>
      <c r="K128" s="58">
        <v>0</v>
      </c>
      <c r="L128" s="51"/>
      <c r="M128" s="58">
        <v>0</v>
      </c>
      <c r="N128" s="51"/>
      <c r="O128" s="58">
        <v>0</v>
      </c>
    </row>
    <row r="129" spans="2:15" ht="14.25" customHeight="1">
      <c r="B129" s="1" t="s">
        <v>140</v>
      </c>
      <c r="G129" s="41"/>
      <c r="I129" s="59">
        <v>1194635</v>
      </c>
      <c r="J129" s="57"/>
      <c r="K129" s="60">
        <v>0</v>
      </c>
      <c r="L129" s="57"/>
      <c r="M129" s="60">
        <v>0</v>
      </c>
      <c r="N129" s="57"/>
      <c r="O129" s="60">
        <v>0</v>
      </c>
    </row>
    <row r="130" spans="7:15" ht="14.25" customHeight="1">
      <c r="G130" s="41"/>
      <c r="I130" s="23">
        <f>SUM(I122:I129)</f>
        <v>-298344</v>
      </c>
      <c r="J130" s="4"/>
      <c r="K130" s="23">
        <f>SUM(K122:K129)</f>
        <v>-537691</v>
      </c>
      <c r="L130" s="4"/>
      <c r="M130" s="23">
        <f>SUM(M122:M129)</f>
        <v>-298344</v>
      </c>
      <c r="N130" s="4"/>
      <c r="O130" s="23">
        <f>SUM(O122:O129)</f>
        <v>-537691</v>
      </c>
    </row>
    <row r="131" spans="1:10" ht="14.25" customHeight="1">
      <c r="A131" s="1" t="s">
        <v>141</v>
      </c>
      <c r="G131" s="41"/>
      <c r="I131" s="23"/>
      <c r="J131" s="4"/>
    </row>
    <row r="132" spans="1:10" ht="14.25" customHeight="1">
      <c r="A132" s="1" t="s">
        <v>156</v>
      </c>
      <c r="G132" s="41"/>
      <c r="I132" s="23"/>
      <c r="J132" s="4"/>
    </row>
    <row r="133" spans="2:15" ht="14.25" customHeight="1">
      <c r="B133" s="1" t="s">
        <v>139</v>
      </c>
      <c r="G133" s="41"/>
      <c r="I133" s="57">
        <v>-7322626</v>
      </c>
      <c r="J133" s="51"/>
      <c r="K133" s="58">
        <v>0</v>
      </c>
      <c r="L133" s="51"/>
      <c r="M133" s="58">
        <v>0</v>
      </c>
      <c r="N133" s="51"/>
      <c r="O133" s="58">
        <v>0</v>
      </c>
    </row>
    <row r="134" spans="2:15" ht="14.25" customHeight="1">
      <c r="B134" s="1" t="s">
        <v>140</v>
      </c>
      <c r="G134" s="41"/>
      <c r="I134" s="57">
        <v>-1239443</v>
      </c>
      <c r="J134" s="51"/>
      <c r="K134" s="58">
        <v>0</v>
      </c>
      <c r="L134" s="51"/>
      <c r="M134" s="58">
        <v>0</v>
      </c>
      <c r="N134" s="51"/>
      <c r="O134" s="58">
        <v>0</v>
      </c>
    </row>
    <row r="135" spans="1:15" ht="14.25" customHeight="1" thickBot="1">
      <c r="A135" s="1" t="s">
        <v>176</v>
      </c>
      <c r="G135" s="41"/>
      <c r="I135" s="22">
        <f>SUM(I130:I134)</f>
        <v>-8860413</v>
      </c>
      <c r="J135" s="4"/>
      <c r="K135" s="22">
        <f>SUM(K130:K134)</f>
        <v>-537691</v>
      </c>
      <c r="L135" s="4"/>
      <c r="M135" s="22">
        <f>SUM(M130:M134)</f>
        <v>-298344</v>
      </c>
      <c r="N135" s="4"/>
      <c r="O135" s="22">
        <f>SUM(O130:O134)</f>
        <v>-537691</v>
      </c>
    </row>
    <row r="136" spans="7:15" ht="14.25" customHeight="1" thickTop="1">
      <c r="G136" s="41"/>
      <c r="I136" s="51"/>
      <c r="J136" s="51"/>
      <c r="K136" s="51"/>
      <c r="L136" s="51"/>
      <c r="M136" s="51"/>
      <c r="N136" s="51"/>
      <c r="O136" s="51"/>
    </row>
    <row r="137" spans="1:15" ht="14.25" customHeight="1">
      <c r="A137" s="1" t="s">
        <v>117</v>
      </c>
      <c r="G137" s="41">
        <v>19</v>
      </c>
      <c r="I137" s="51"/>
      <c r="J137" s="51"/>
      <c r="K137" s="51"/>
      <c r="L137" s="51"/>
      <c r="M137" s="51"/>
      <c r="N137" s="51"/>
      <c r="O137" s="51"/>
    </row>
    <row r="138" spans="2:15" ht="14.25" customHeight="1" thickBot="1">
      <c r="B138" s="1" t="s">
        <v>175</v>
      </c>
      <c r="G138" s="41"/>
      <c r="I138" s="45">
        <f>I135/I140</f>
        <v>-72.78742298529532</v>
      </c>
      <c r="J138" s="4"/>
      <c r="K138" s="45">
        <f>K135/K140</f>
        <v>-4.417078780908568</v>
      </c>
      <c r="L138" s="4"/>
      <c r="M138" s="45">
        <f>M135/M140</f>
        <v>-1.86465</v>
      </c>
      <c r="N138" s="4"/>
      <c r="O138" s="45">
        <f>O135/O140</f>
        <v>-3.36056875</v>
      </c>
    </row>
    <row r="139" spans="7:15" ht="14.25" customHeight="1" thickTop="1">
      <c r="G139" s="41"/>
      <c r="I139" s="51"/>
      <c r="J139" s="51"/>
      <c r="K139" s="51"/>
      <c r="L139" s="51"/>
      <c r="M139" s="51"/>
      <c r="N139" s="51"/>
      <c r="O139" s="51"/>
    </row>
    <row r="140" spans="1:15" ht="14.25" customHeight="1" thickBot="1">
      <c r="A140" s="1" t="s">
        <v>46</v>
      </c>
      <c r="G140" s="41"/>
      <c r="I140" s="56">
        <v>121730</v>
      </c>
      <c r="J140" s="51"/>
      <c r="K140" s="56">
        <v>121730</v>
      </c>
      <c r="L140" s="51"/>
      <c r="M140" s="56">
        <v>160000</v>
      </c>
      <c r="N140" s="51"/>
      <c r="O140" s="56">
        <v>160000</v>
      </c>
    </row>
    <row r="141" spans="9:15" ht="14.25" customHeight="1" thickTop="1">
      <c r="I141" s="4"/>
      <c r="J141" s="4"/>
      <c r="K141" s="4"/>
      <c r="L141" s="4"/>
      <c r="M141" s="4"/>
      <c r="N141" s="4"/>
      <c r="O141" s="4"/>
    </row>
    <row r="142" spans="1:15" ht="14.25" customHeight="1">
      <c r="A142" s="1" t="s">
        <v>13</v>
      </c>
      <c r="I142" s="4"/>
      <c r="J142" s="4"/>
      <c r="K142" s="4"/>
      <c r="L142" s="4"/>
      <c r="M142" s="4"/>
      <c r="N142" s="4"/>
      <c r="O142" s="4"/>
    </row>
    <row r="143" spans="9:15" ht="14.25" customHeight="1">
      <c r="I143" s="4"/>
      <c r="J143" s="4"/>
      <c r="K143" s="4"/>
      <c r="L143" s="4"/>
      <c r="M143" s="4"/>
      <c r="N143" s="4"/>
      <c r="O143" s="4"/>
    </row>
    <row r="144" spans="9:15" ht="15" customHeight="1">
      <c r="I144" s="4"/>
      <c r="J144" s="4"/>
      <c r="K144" s="4"/>
      <c r="L144" s="4"/>
      <c r="M144" s="4"/>
      <c r="N144" s="4"/>
      <c r="O144" s="4"/>
    </row>
    <row r="145" spans="1:15" ht="15" customHeight="1">
      <c r="A145" s="1" t="s">
        <v>1</v>
      </c>
      <c r="G145" s="40"/>
      <c r="H145" s="40"/>
      <c r="L145" s="1"/>
      <c r="M145" s="1"/>
      <c r="N145" s="1"/>
      <c r="O145" s="6" t="s">
        <v>1</v>
      </c>
    </row>
    <row r="146" spans="1:15" ht="16.5" customHeight="1">
      <c r="A146" s="35" t="s">
        <v>103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M146" s="24"/>
      <c r="N146" s="24"/>
      <c r="O146" s="24"/>
    </row>
    <row r="147" spans="1:15" ht="16.5" customHeight="1">
      <c r="A147" s="2" t="s">
        <v>59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M147" s="24"/>
      <c r="N147" s="24"/>
      <c r="O147" s="24"/>
    </row>
    <row r="148" spans="1:15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M148" s="24"/>
      <c r="N148" s="24"/>
      <c r="O148" s="25" t="s">
        <v>3</v>
      </c>
    </row>
    <row r="149" spans="1:15" ht="16.5" customHeight="1">
      <c r="A149" s="2"/>
      <c r="B149" s="2"/>
      <c r="C149" s="2"/>
      <c r="D149" s="2"/>
      <c r="E149" s="2"/>
      <c r="F149" s="2"/>
      <c r="G149" s="2"/>
      <c r="H149" s="2"/>
      <c r="I149" s="9"/>
      <c r="J149" s="9"/>
      <c r="K149" s="9"/>
      <c r="L149" s="8" t="s">
        <v>172</v>
      </c>
      <c r="M149" s="29"/>
      <c r="N149" s="29"/>
      <c r="O149" s="30"/>
    </row>
    <row r="150" spans="1:15" ht="16.5" customHeight="1">
      <c r="A150" s="2"/>
      <c r="B150" s="2"/>
      <c r="C150" s="2"/>
      <c r="D150" s="2"/>
      <c r="E150" s="2"/>
      <c r="F150" s="2"/>
      <c r="G150" s="2"/>
      <c r="H150" s="2"/>
      <c r="I150" s="68"/>
      <c r="J150" s="8" t="s">
        <v>4</v>
      </c>
      <c r="K150" s="8"/>
      <c r="M150" s="69"/>
      <c r="N150" s="50" t="s">
        <v>5</v>
      </c>
      <c r="O150" s="50"/>
    </row>
    <row r="151" spans="1:15" ht="16.5" customHeight="1">
      <c r="A151" s="2"/>
      <c r="B151" s="2"/>
      <c r="C151" s="2"/>
      <c r="D151" s="2"/>
      <c r="E151" s="2"/>
      <c r="F151" s="2"/>
      <c r="G151" s="10"/>
      <c r="H151" s="14"/>
      <c r="I151" s="44" t="s">
        <v>37</v>
      </c>
      <c r="J151" s="36"/>
      <c r="K151" s="44" t="s">
        <v>38</v>
      </c>
      <c r="L151" s="36"/>
      <c r="M151" s="44" t="s">
        <v>37</v>
      </c>
      <c r="N151" s="36"/>
      <c r="O151" s="44" t="s">
        <v>38</v>
      </c>
    </row>
    <row r="152" spans="1:15" ht="11.25" customHeight="1">
      <c r="A152" s="2"/>
      <c r="B152" s="2"/>
      <c r="C152" s="2"/>
      <c r="D152" s="2"/>
      <c r="E152" s="2"/>
      <c r="F152" s="2"/>
      <c r="G152" s="10"/>
      <c r="H152" s="14"/>
      <c r="I152" s="44"/>
      <c r="J152" s="36"/>
      <c r="K152" s="49" t="s">
        <v>171</v>
      </c>
      <c r="L152" s="36"/>
      <c r="M152" s="44"/>
      <c r="N152" s="36"/>
      <c r="O152" s="44"/>
    </row>
    <row r="153" spans="1:15" ht="16.5" customHeight="1">
      <c r="A153" s="1" t="s">
        <v>60</v>
      </c>
      <c r="I153" s="51"/>
      <c r="J153" s="51"/>
      <c r="K153" s="51"/>
      <c r="L153" s="51"/>
      <c r="M153" s="51"/>
      <c r="N153" s="51"/>
      <c r="O153" s="51"/>
    </row>
    <row r="154" spans="2:15" ht="16.5" customHeight="1">
      <c r="B154" s="1" t="s">
        <v>180</v>
      </c>
      <c r="I154" s="51">
        <f>+I135</f>
        <v>-8860413</v>
      </c>
      <c r="J154" s="51"/>
      <c r="K154" s="51">
        <f>+K135</f>
        <v>-537691</v>
      </c>
      <c r="L154" s="51"/>
      <c r="M154" s="51">
        <f>+M135</f>
        <v>-298344</v>
      </c>
      <c r="N154" s="51"/>
      <c r="O154" s="51">
        <f>+O135</f>
        <v>-537691</v>
      </c>
    </row>
    <row r="155" spans="2:15" ht="16.5" customHeight="1">
      <c r="B155" s="1" t="s">
        <v>181</v>
      </c>
      <c r="I155" s="51"/>
      <c r="J155" s="51"/>
      <c r="K155" s="51"/>
      <c r="L155" s="51"/>
      <c r="M155" s="51"/>
      <c r="N155" s="51"/>
      <c r="O155" s="51"/>
    </row>
    <row r="156" spans="2:15" ht="16.5" customHeight="1">
      <c r="B156" s="1" t="s">
        <v>62</v>
      </c>
      <c r="I156" s="51"/>
      <c r="J156" s="51"/>
      <c r="K156" s="51"/>
      <c r="L156" s="51"/>
      <c r="M156" s="51"/>
      <c r="N156" s="51"/>
      <c r="O156" s="51"/>
    </row>
    <row r="157" spans="3:15" ht="16.5" customHeight="1">
      <c r="C157" s="46" t="s">
        <v>61</v>
      </c>
      <c r="I157" s="51">
        <v>657286</v>
      </c>
      <c r="J157" s="51"/>
      <c r="K157" s="51">
        <v>731743</v>
      </c>
      <c r="L157" s="51"/>
      <c r="M157" s="51">
        <v>470741</v>
      </c>
      <c r="N157" s="51"/>
      <c r="O157" s="51">
        <v>580458</v>
      </c>
    </row>
    <row r="158" spans="3:15" ht="16.5" customHeight="1">
      <c r="C158" s="46" t="s">
        <v>212</v>
      </c>
      <c r="I158" s="51">
        <v>2896</v>
      </c>
      <c r="J158" s="51"/>
      <c r="K158" s="51">
        <v>-3006</v>
      </c>
      <c r="L158" s="51"/>
      <c r="M158" s="51">
        <v>-26105</v>
      </c>
      <c r="N158" s="51"/>
      <c r="O158" s="51">
        <v>-2831</v>
      </c>
    </row>
    <row r="159" spans="3:15" ht="16.5" customHeight="1">
      <c r="C159" s="46" t="s">
        <v>63</v>
      </c>
      <c r="I159" s="53">
        <v>96219</v>
      </c>
      <c r="J159" s="53"/>
      <c r="K159" s="53">
        <v>-148298</v>
      </c>
      <c r="L159" s="53"/>
      <c r="M159" s="53">
        <v>63580</v>
      </c>
      <c r="N159" s="53"/>
      <c r="O159" s="53">
        <v>-95436</v>
      </c>
    </row>
    <row r="160" spans="3:15" ht="16.5" customHeight="1">
      <c r="C160" s="46" t="s">
        <v>119</v>
      </c>
      <c r="I160" s="51">
        <v>2531</v>
      </c>
      <c r="J160" s="51"/>
      <c r="K160" s="51">
        <v>1474</v>
      </c>
      <c r="L160" s="51"/>
      <c r="M160" s="51">
        <v>779</v>
      </c>
      <c r="N160" s="51"/>
      <c r="O160" s="51">
        <v>744</v>
      </c>
    </row>
    <row r="161" spans="3:15" ht="16.5" customHeight="1">
      <c r="C161" s="46" t="s">
        <v>64</v>
      </c>
      <c r="I161" s="51">
        <v>40969</v>
      </c>
      <c r="J161" s="51"/>
      <c r="K161" s="51">
        <v>-221679</v>
      </c>
      <c r="L161" s="51"/>
      <c r="M161" s="51">
        <v>33</v>
      </c>
      <c r="N161" s="51"/>
      <c r="O161" s="51">
        <v>767152</v>
      </c>
    </row>
    <row r="162" spans="3:15" ht="16.5" customHeight="1">
      <c r="C162" s="46" t="s">
        <v>134</v>
      </c>
      <c r="I162" s="51">
        <v>-68046</v>
      </c>
      <c r="J162" s="51"/>
      <c r="K162" s="52">
        <v>0</v>
      </c>
      <c r="L162" s="52"/>
      <c r="M162" s="52">
        <v>0</v>
      </c>
      <c r="N162" s="52"/>
      <c r="O162" s="52">
        <v>0</v>
      </c>
    </row>
    <row r="163" spans="3:15" ht="16.5" customHeight="1">
      <c r="C163" s="46" t="s">
        <v>65</v>
      </c>
      <c r="I163" s="51">
        <v>-67074</v>
      </c>
      <c r="J163" s="51"/>
      <c r="K163" s="53">
        <v>-443226</v>
      </c>
      <c r="L163" s="51"/>
      <c r="M163" s="53">
        <v>-66972</v>
      </c>
      <c r="N163" s="51"/>
      <c r="O163" s="53">
        <v>-442545</v>
      </c>
    </row>
    <row r="164" spans="3:15" ht="16.5" customHeight="1">
      <c r="C164" s="46" t="s">
        <v>222</v>
      </c>
      <c r="I164" s="51">
        <v>-14603</v>
      </c>
      <c r="J164" s="51"/>
      <c r="K164" s="53">
        <v>0</v>
      </c>
      <c r="L164" s="51"/>
      <c r="M164" s="53">
        <v>0</v>
      </c>
      <c r="N164" s="51"/>
      <c r="O164" s="53">
        <v>0</v>
      </c>
    </row>
    <row r="165" spans="3:15" ht="16.5" customHeight="1">
      <c r="C165" s="46" t="s">
        <v>118</v>
      </c>
      <c r="I165" s="51">
        <v>0</v>
      </c>
      <c r="J165" s="51"/>
      <c r="K165" s="52">
        <v>0</v>
      </c>
      <c r="L165" s="52"/>
      <c r="M165" s="52">
        <v>233744</v>
      </c>
      <c r="N165" s="52"/>
      <c r="O165" s="52">
        <v>-640250</v>
      </c>
    </row>
    <row r="166" spans="3:15" ht="16.5" customHeight="1">
      <c r="C166" s="46" t="s">
        <v>135</v>
      </c>
      <c r="I166" s="52">
        <v>0</v>
      </c>
      <c r="J166" s="53"/>
      <c r="K166" s="52">
        <v>0</v>
      </c>
      <c r="L166" s="53"/>
      <c r="M166" s="53">
        <v>-42371</v>
      </c>
      <c r="N166" s="53"/>
      <c r="O166" s="53">
        <v>0</v>
      </c>
    </row>
    <row r="167" spans="3:15" ht="16.5" customHeight="1">
      <c r="C167" s="46" t="s">
        <v>152</v>
      </c>
      <c r="I167" s="52">
        <v>-194552</v>
      </c>
      <c r="J167" s="53"/>
      <c r="K167" s="52">
        <v>-73634</v>
      </c>
      <c r="L167" s="53"/>
      <c r="M167" s="53">
        <v>0</v>
      </c>
      <c r="N167" s="53"/>
      <c r="O167" s="52">
        <v>0</v>
      </c>
    </row>
    <row r="168" spans="3:15" ht="16.5" customHeight="1">
      <c r="C168" s="46" t="s">
        <v>177</v>
      </c>
      <c r="I168" s="62"/>
      <c r="J168" s="62"/>
      <c r="K168" s="62"/>
      <c r="L168" s="62"/>
      <c r="M168" s="58"/>
      <c r="N168" s="62"/>
      <c r="O168" s="58"/>
    </row>
    <row r="169" spans="4:15" ht="16.5" customHeight="1">
      <c r="D169" s="46" t="s">
        <v>162</v>
      </c>
      <c r="I169" s="62">
        <v>-4725285</v>
      </c>
      <c r="J169" s="62"/>
      <c r="K169" s="62">
        <v>0</v>
      </c>
      <c r="L169" s="62"/>
      <c r="M169" s="58">
        <v>0</v>
      </c>
      <c r="N169" s="62"/>
      <c r="O169" s="58">
        <v>0</v>
      </c>
    </row>
    <row r="170" spans="3:15" ht="16.5" customHeight="1">
      <c r="C170" s="1" t="s">
        <v>164</v>
      </c>
      <c r="D170" s="46"/>
      <c r="I170" s="62"/>
      <c r="J170" s="62"/>
      <c r="K170" s="62"/>
      <c r="L170" s="62"/>
      <c r="M170" s="58"/>
      <c r="N170" s="62"/>
      <c r="O170" s="58"/>
    </row>
    <row r="171" spans="4:15" ht="16.5" customHeight="1">
      <c r="D171" s="46" t="s">
        <v>163</v>
      </c>
      <c r="I171" s="62">
        <v>7322626</v>
      </c>
      <c r="J171" s="62"/>
      <c r="K171" s="58">
        <v>0</v>
      </c>
      <c r="L171" s="62"/>
      <c r="M171" s="58">
        <v>0</v>
      </c>
      <c r="N171" s="62"/>
      <c r="O171" s="58">
        <v>0</v>
      </c>
    </row>
    <row r="172" spans="2:15" ht="16.5" customHeight="1">
      <c r="B172" s="1" t="s">
        <v>88</v>
      </c>
      <c r="I172" s="62"/>
      <c r="J172" s="62"/>
      <c r="K172" s="58"/>
      <c r="L172" s="62"/>
      <c r="M172" s="58"/>
      <c r="N172" s="62"/>
      <c r="O172" s="58"/>
    </row>
    <row r="173" spans="3:15" ht="16.5" customHeight="1">
      <c r="C173" s="1" t="s">
        <v>66</v>
      </c>
      <c r="I173" s="62"/>
      <c r="J173" s="62"/>
      <c r="K173" s="58"/>
      <c r="L173" s="62"/>
      <c r="M173" s="58"/>
      <c r="N173" s="62"/>
      <c r="O173" s="58"/>
    </row>
    <row r="174" spans="4:15" ht="16.5" customHeight="1">
      <c r="D174" s="46" t="s">
        <v>111</v>
      </c>
      <c r="I174" s="51">
        <v>-246509</v>
      </c>
      <c r="J174" s="51"/>
      <c r="K174" s="51">
        <v>-100994</v>
      </c>
      <c r="L174" s="51"/>
      <c r="M174" s="51">
        <v>-17503</v>
      </c>
      <c r="N174" s="51"/>
      <c r="O174" s="51">
        <v>-29274</v>
      </c>
    </row>
    <row r="175" spans="4:15" ht="16.5" customHeight="1">
      <c r="D175" s="46" t="s">
        <v>112</v>
      </c>
      <c r="I175" s="51">
        <v>-13656</v>
      </c>
      <c r="J175" s="51"/>
      <c r="K175" s="51">
        <v>20753</v>
      </c>
      <c r="L175" s="51"/>
      <c r="M175" s="51">
        <v>-1415900</v>
      </c>
      <c r="N175" s="51"/>
      <c r="O175" s="51">
        <v>-600105</v>
      </c>
    </row>
    <row r="176" spans="4:15" ht="16.5" customHeight="1">
      <c r="D176" s="46" t="s">
        <v>89</v>
      </c>
      <c r="I176" s="53">
        <v>-125000</v>
      </c>
      <c r="J176" s="53"/>
      <c r="K176" s="53">
        <v>0</v>
      </c>
      <c r="L176" s="53"/>
      <c r="M176" s="53">
        <v>60021</v>
      </c>
      <c r="N176" s="51"/>
      <c r="O176" s="51">
        <v>0</v>
      </c>
    </row>
    <row r="177" spans="4:15" ht="16.5" customHeight="1">
      <c r="D177" s="46" t="s">
        <v>67</v>
      </c>
      <c r="I177" s="53">
        <v>-1144038</v>
      </c>
      <c r="J177" s="53"/>
      <c r="K177" s="53">
        <v>-183217</v>
      </c>
      <c r="L177" s="53"/>
      <c r="M177" s="53">
        <v>-714135</v>
      </c>
      <c r="N177" s="51"/>
      <c r="O177" s="51">
        <v>175462</v>
      </c>
    </row>
    <row r="178" spans="4:15" ht="16.5" customHeight="1">
      <c r="D178" s="46" t="s">
        <v>122</v>
      </c>
      <c r="I178" s="53">
        <v>-38663</v>
      </c>
      <c r="J178" s="53"/>
      <c r="K178" s="53">
        <v>0</v>
      </c>
      <c r="L178" s="53"/>
      <c r="M178" s="53">
        <v>9711</v>
      </c>
      <c r="N178" s="51"/>
      <c r="O178" s="52">
        <v>0</v>
      </c>
    </row>
    <row r="179" spans="4:15" ht="16.5" customHeight="1">
      <c r="D179" s="46" t="s">
        <v>68</v>
      </c>
      <c r="I179" s="53">
        <v>-30543</v>
      </c>
      <c r="J179" s="53"/>
      <c r="K179" s="51">
        <v>17927</v>
      </c>
      <c r="L179" s="53"/>
      <c r="M179" s="53">
        <v>13086</v>
      </c>
      <c r="N179" s="51"/>
      <c r="O179" s="51">
        <v>-5674</v>
      </c>
    </row>
    <row r="180" spans="4:15" ht="16.5" customHeight="1">
      <c r="D180" s="46" t="s">
        <v>69</v>
      </c>
      <c r="I180" s="53">
        <v>-974</v>
      </c>
      <c r="J180" s="53"/>
      <c r="K180" s="52">
        <v>4910</v>
      </c>
      <c r="L180" s="53"/>
      <c r="M180" s="53">
        <v>2</v>
      </c>
      <c r="N180" s="51"/>
      <c r="O180" s="52">
        <v>-4790</v>
      </c>
    </row>
    <row r="181" spans="3:15" ht="16.5" customHeight="1">
      <c r="C181" s="1" t="s">
        <v>178</v>
      </c>
      <c r="I181" s="53"/>
      <c r="J181" s="53"/>
      <c r="K181" s="53"/>
      <c r="L181" s="53"/>
      <c r="M181" s="53"/>
      <c r="N181" s="51"/>
      <c r="O181" s="51"/>
    </row>
    <row r="182" spans="4:15" ht="16.5" customHeight="1">
      <c r="D182" s="1" t="s">
        <v>70</v>
      </c>
      <c r="I182" s="53">
        <v>-9427</v>
      </c>
      <c r="J182" s="53"/>
      <c r="K182" s="53">
        <v>-12408</v>
      </c>
      <c r="L182" s="53"/>
      <c r="M182" s="51">
        <v>-14445</v>
      </c>
      <c r="N182" s="51"/>
      <c r="O182" s="51">
        <v>8827</v>
      </c>
    </row>
    <row r="183" spans="4:15" ht="16.5" customHeight="1">
      <c r="D183" s="46" t="s">
        <v>107</v>
      </c>
      <c r="I183" s="53">
        <v>22526</v>
      </c>
      <c r="J183" s="53"/>
      <c r="K183" s="53">
        <v>-20807</v>
      </c>
      <c r="L183" s="53"/>
      <c r="M183" s="53">
        <v>552767</v>
      </c>
      <c r="N183" s="51"/>
      <c r="O183" s="51">
        <v>92925</v>
      </c>
    </row>
    <row r="184" spans="4:15" ht="16.5" customHeight="1">
      <c r="D184" s="46" t="s">
        <v>179</v>
      </c>
      <c r="I184" s="53">
        <v>0</v>
      </c>
      <c r="J184" s="53"/>
      <c r="K184" s="53">
        <v>1321664</v>
      </c>
      <c r="L184" s="53"/>
      <c r="M184" s="53">
        <v>0</v>
      </c>
      <c r="N184" s="51"/>
      <c r="O184" s="51">
        <v>0</v>
      </c>
    </row>
    <row r="185" spans="4:15" ht="16.5" customHeight="1">
      <c r="D185" s="46" t="s">
        <v>125</v>
      </c>
      <c r="I185" s="53">
        <v>1304783</v>
      </c>
      <c r="J185" s="53"/>
      <c r="K185" s="53">
        <v>338127</v>
      </c>
      <c r="L185" s="53"/>
      <c r="M185" s="53">
        <v>933691</v>
      </c>
      <c r="N185" s="51"/>
      <c r="O185" s="51">
        <v>938662</v>
      </c>
    </row>
    <row r="186" spans="4:15" ht="16.5" customHeight="1">
      <c r="D186" s="46" t="s">
        <v>19</v>
      </c>
      <c r="I186" s="53">
        <v>-84338</v>
      </c>
      <c r="J186" s="53"/>
      <c r="K186" s="53">
        <v>-9948</v>
      </c>
      <c r="L186" s="53"/>
      <c r="M186" s="53">
        <v>3965</v>
      </c>
      <c r="N186" s="51"/>
      <c r="O186" s="51">
        <v>-15096</v>
      </c>
    </row>
    <row r="187" spans="2:15" ht="16.5" customHeight="1">
      <c r="B187" s="1" t="s">
        <v>120</v>
      </c>
      <c r="D187" s="46"/>
      <c r="I187" s="53">
        <v>6925737</v>
      </c>
      <c r="J187" s="53"/>
      <c r="K187" s="52">
        <v>16969</v>
      </c>
      <c r="L187" s="53"/>
      <c r="M187" s="52">
        <v>0</v>
      </c>
      <c r="N187" s="51"/>
      <c r="O187" s="52">
        <v>0</v>
      </c>
    </row>
    <row r="188" spans="1:15" ht="16.5" customHeight="1">
      <c r="A188" s="1" t="s">
        <v>71</v>
      </c>
      <c r="I188" s="54">
        <f>SUM(I154:I187)</f>
        <v>752452</v>
      </c>
      <c r="J188" s="51"/>
      <c r="K188" s="54">
        <f>SUM(K154:K187)</f>
        <v>698659</v>
      </c>
      <c r="L188" s="51"/>
      <c r="M188" s="54">
        <f>SUM(M154:M187)</f>
        <v>-253655</v>
      </c>
      <c r="N188" s="51"/>
      <c r="O188" s="54">
        <f>SUM(O154:O187)</f>
        <v>190538</v>
      </c>
    </row>
    <row r="189" spans="9:15" ht="16.5" customHeight="1">
      <c r="I189" s="57"/>
      <c r="J189" s="51"/>
      <c r="K189" s="57"/>
      <c r="L189" s="51"/>
      <c r="M189" s="57"/>
      <c r="N189" s="51"/>
      <c r="O189" s="57"/>
    </row>
    <row r="190" spans="1:15" ht="16.5" customHeight="1">
      <c r="A190" s="1" t="s">
        <v>13</v>
      </c>
      <c r="I190" s="57"/>
      <c r="J190" s="51"/>
      <c r="K190" s="57"/>
      <c r="L190" s="51"/>
      <c r="M190" s="57"/>
      <c r="N190" s="51"/>
      <c r="O190" s="57"/>
    </row>
    <row r="191" spans="9:15" ht="16.5" customHeight="1">
      <c r="I191" s="57"/>
      <c r="J191" s="51"/>
      <c r="K191" s="57"/>
      <c r="L191" s="51"/>
      <c r="M191" s="57"/>
      <c r="N191" s="51"/>
      <c r="O191" s="57"/>
    </row>
    <row r="192" spans="9:15" ht="16.5" customHeight="1">
      <c r="I192" s="57"/>
      <c r="J192" s="51"/>
      <c r="K192" s="57"/>
      <c r="L192" s="51"/>
      <c r="M192" s="57"/>
      <c r="N192" s="51"/>
      <c r="O192" s="57"/>
    </row>
    <row r="193" spans="1:15" ht="16.5" customHeight="1">
      <c r="A193" s="1" t="s">
        <v>1</v>
      </c>
      <c r="G193" s="40"/>
      <c r="H193" s="40"/>
      <c r="L193" s="1"/>
      <c r="M193" s="1"/>
      <c r="N193" s="1"/>
      <c r="O193" s="6" t="s">
        <v>1</v>
      </c>
    </row>
    <row r="194" spans="1:15" ht="16.5" customHeight="1">
      <c r="A194" s="35" t="s">
        <v>103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M194" s="24"/>
      <c r="N194" s="24"/>
      <c r="O194" s="24"/>
    </row>
    <row r="195" spans="1:15" ht="16.5" customHeight="1">
      <c r="A195" s="2" t="s">
        <v>72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M195" s="24"/>
      <c r="N195" s="24"/>
      <c r="O195" s="24"/>
    </row>
    <row r="196" spans="1:15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M196" s="24"/>
      <c r="N196" s="24"/>
      <c r="O196" s="24"/>
    </row>
    <row r="197" spans="1:15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M197" s="24"/>
      <c r="N197" s="24"/>
      <c r="O197" s="25" t="s">
        <v>3</v>
      </c>
    </row>
    <row r="198" spans="1:15" ht="16.5" customHeight="1">
      <c r="A198" s="2"/>
      <c r="B198" s="2"/>
      <c r="C198" s="2"/>
      <c r="D198" s="2"/>
      <c r="E198" s="2"/>
      <c r="F198" s="2"/>
      <c r="G198" s="2"/>
      <c r="H198" s="2"/>
      <c r="I198" s="9"/>
      <c r="J198" s="9"/>
      <c r="K198" s="9"/>
      <c r="L198" s="8" t="s">
        <v>172</v>
      </c>
      <c r="M198" s="29"/>
      <c r="N198" s="29"/>
      <c r="O198" s="30"/>
    </row>
    <row r="199" spans="1:15" ht="16.5" customHeight="1">
      <c r="A199" s="2"/>
      <c r="B199" s="2"/>
      <c r="C199" s="2"/>
      <c r="D199" s="2"/>
      <c r="E199" s="2"/>
      <c r="F199" s="2"/>
      <c r="G199" s="2"/>
      <c r="H199" s="2"/>
      <c r="I199" s="68"/>
      <c r="J199" s="8" t="s">
        <v>4</v>
      </c>
      <c r="K199" s="8"/>
      <c r="M199" s="69"/>
      <c r="N199" s="50" t="s">
        <v>5</v>
      </c>
      <c r="O199" s="50"/>
    </row>
    <row r="200" spans="1:15" ht="16.5" customHeight="1">
      <c r="A200" s="2"/>
      <c r="B200" s="2"/>
      <c r="C200" s="2"/>
      <c r="D200" s="2"/>
      <c r="E200" s="2"/>
      <c r="F200" s="2"/>
      <c r="G200" s="10"/>
      <c r="H200" s="14"/>
      <c r="I200" s="44" t="s">
        <v>37</v>
      </c>
      <c r="J200" s="36"/>
      <c r="K200" s="44" t="s">
        <v>38</v>
      </c>
      <c r="L200" s="36"/>
      <c r="M200" s="44" t="s">
        <v>37</v>
      </c>
      <c r="N200" s="36"/>
      <c r="O200" s="44" t="s">
        <v>38</v>
      </c>
    </row>
    <row r="201" spans="1:15" ht="15" customHeight="1">
      <c r="A201" s="2"/>
      <c r="B201" s="2"/>
      <c r="C201" s="2"/>
      <c r="D201" s="2"/>
      <c r="E201" s="2"/>
      <c r="F201" s="2"/>
      <c r="G201" s="10"/>
      <c r="H201" s="14"/>
      <c r="I201" s="44"/>
      <c r="J201" s="36"/>
      <c r="K201" s="49" t="s">
        <v>171</v>
      </c>
      <c r="L201" s="36"/>
      <c r="M201" s="44"/>
      <c r="N201" s="36"/>
      <c r="O201" s="44"/>
    </row>
    <row r="202" spans="1:15" ht="16.5" customHeight="1">
      <c r="A202" s="1" t="s">
        <v>73</v>
      </c>
      <c r="I202" s="51"/>
      <c r="J202" s="51"/>
      <c r="K202" s="51"/>
      <c r="L202" s="51"/>
      <c r="M202" s="51"/>
      <c r="N202" s="51"/>
      <c r="O202" s="51"/>
    </row>
    <row r="203" spans="2:15" ht="16.5" customHeight="1">
      <c r="B203" s="46" t="s">
        <v>182</v>
      </c>
      <c r="I203" s="53">
        <v>-493474</v>
      </c>
      <c r="J203" s="51"/>
      <c r="K203" s="51">
        <v>181362</v>
      </c>
      <c r="L203" s="51"/>
      <c r="M203" s="53">
        <v>75000</v>
      </c>
      <c r="N203" s="51"/>
      <c r="O203" s="51">
        <v>-12467</v>
      </c>
    </row>
    <row r="204" spans="2:15" ht="16.5" customHeight="1">
      <c r="B204" s="46" t="s">
        <v>214</v>
      </c>
      <c r="I204" s="53">
        <v>-13688</v>
      </c>
      <c r="J204" s="51"/>
      <c r="K204" s="51">
        <v>0</v>
      </c>
      <c r="L204" s="51"/>
      <c r="M204" s="53">
        <v>0</v>
      </c>
      <c r="N204" s="51"/>
      <c r="O204" s="51">
        <v>0</v>
      </c>
    </row>
    <row r="205" spans="2:15" ht="16.5" customHeight="1">
      <c r="B205" s="46" t="s">
        <v>183</v>
      </c>
      <c r="I205" s="53">
        <v>-616125</v>
      </c>
      <c r="J205" s="51"/>
      <c r="K205" s="51">
        <v>-284875</v>
      </c>
      <c r="L205" s="51"/>
      <c r="M205" s="52">
        <v>0</v>
      </c>
      <c r="N205" s="51"/>
      <c r="O205" s="52">
        <v>0</v>
      </c>
    </row>
    <row r="206" spans="2:15" ht="16.5" customHeight="1">
      <c r="B206" s="46" t="s">
        <v>184</v>
      </c>
      <c r="I206" s="52">
        <v>0</v>
      </c>
      <c r="J206" s="51"/>
      <c r="K206" s="51">
        <v>-50051</v>
      </c>
      <c r="L206" s="51"/>
      <c r="M206" s="52">
        <v>0</v>
      </c>
      <c r="N206" s="51"/>
      <c r="O206" s="52">
        <v>0</v>
      </c>
    </row>
    <row r="207" spans="2:15" ht="16.5" customHeight="1">
      <c r="B207" s="46" t="s">
        <v>83</v>
      </c>
      <c r="I207" s="53">
        <v>213238</v>
      </c>
      <c r="J207" s="51"/>
      <c r="K207" s="51">
        <v>-216427</v>
      </c>
      <c r="L207" s="51"/>
      <c r="M207" s="53">
        <v>-2</v>
      </c>
      <c r="N207" s="51"/>
      <c r="O207" s="51">
        <v>-1362</v>
      </c>
    </row>
    <row r="208" spans="2:15" ht="16.5" customHeight="1">
      <c r="B208" s="46" t="s">
        <v>213</v>
      </c>
      <c r="I208" s="51">
        <v>-850362</v>
      </c>
      <c r="J208" s="51"/>
      <c r="K208" s="51">
        <v>-156011</v>
      </c>
      <c r="L208" s="51"/>
      <c r="M208" s="53">
        <v>72384</v>
      </c>
      <c r="N208" s="51"/>
      <c r="O208" s="53">
        <v>-56994</v>
      </c>
    </row>
    <row r="209" spans="2:15" ht="16.5" customHeight="1">
      <c r="B209" s="46" t="s">
        <v>210</v>
      </c>
      <c r="I209" s="51">
        <v>0</v>
      </c>
      <c r="J209" s="51"/>
      <c r="K209" s="51">
        <v>-3349</v>
      </c>
      <c r="L209" s="51"/>
      <c r="M209" s="53">
        <v>0</v>
      </c>
      <c r="N209" s="51"/>
      <c r="O209" s="53">
        <v>0</v>
      </c>
    </row>
    <row r="210" spans="2:15" ht="16.5" customHeight="1">
      <c r="B210" s="46" t="s">
        <v>211</v>
      </c>
      <c r="I210" s="51">
        <v>0</v>
      </c>
      <c r="J210" s="51"/>
      <c r="K210" s="51">
        <v>-148305</v>
      </c>
      <c r="L210" s="51"/>
      <c r="M210" s="53">
        <v>0</v>
      </c>
      <c r="N210" s="51"/>
      <c r="O210" s="53">
        <v>0</v>
      </c>
    </row>
    <row r="211" spans="2:15" ht="16.5" customHeight="1">
      <c r="B211" s="46" t="s">
        <v>74</v>
      </c>
      <c r="I211" s="52">
        <v>38760</v>
      </c>
      <c r="J211" s="51"/>
      <c r="K211" s="51">
        <v>3487</v>
      </c>
      <c r="L211" s="51"/>
      <c r="M211" s="52">
        <v>932</v>
      </c>
      <c r="N211" s="51"/>
      <c r="O211" s="52">
        <v>2966</v>
      </c>
    </row>
    <row r="212" spans="1:15" ht="16.5" customHeight="1">
      <c r="A212" s="1" t="s">
        <v>165</v>
      </c>
      <c r="I212" s="54">
        <f>SUM(I203:I211)</f>
        <v>-1721651</v>
      </c>
      <c r="J212" s="51"/>
      <c r="K212" s="54">
        <f>SUM(K203:K211)</f>
        <v>-674169</v>
      </c>
      <c r="L212" s="51"/>
      <c r="M212" s="54">
        <f>SUM(M203:M211)</f>
        <v>148314</v>
      </c>
      <c r="N212" s="51"/>
      <c r="O212" s="54">
        <f>SUM(O203:O211)</f>
        <v>-67857</v>
      </c>
    </row>
    <row r="213" spans="1:15" ht="16.5" customHeight="1">
      <c r="A213" s="1" t="s">
        <v>75</v>
      </c>
      <c r="I213" s="51"/>
      <c r="J213" s="51"/>
      <c r="K213" s="51"/>
      <c r="L213" s="51"/>
      <c r="M213" s="51"/>
      <c r="N213" s="51"/>
      <c r="O213" s="51"/>
    </row>
    <row r="214" spans="2:15" ht="16.5" customHeight="1">
      <c r="B214" s="1" t="s">
        <v>124</v>
      </c>
      <c r="I214" s="53">
        <v>-8833</v>
      </c>
      <c r="J214" s="51"/>
      <c r="K214" s="52">
        <v>8920</v>
      </c>
      <c r="L214" s="51"/>
      <c r="M214" s="52">
        <v>0</v>
      </c>
      <c r="N214" s="51"/>
      <c r="O214" s="52">
        <v>0</v>
      </c>
    </row>
    <row r="215" spans="2:15" ht="16.5" customHeight="1">
      <c r="B215" s="1" t="s">
        <v>185</v>
      </c>
      <c r="I215" s="53">
        <v>482023</v>
      </c>
      <c r="J215" s="51"/>
      <c r="K215" s="52">
        <v>5091</v>
      </c>
      <c r="L215" s="51"/>
      <c r="M215" s="52">
        <v>0</v>
      </c>
      <c r="N215" s="51"/>
      <c r="O215" s="52">
        <v>0</v>
      </c>
    </row>
    <row r="216" spans="2:15" ht="16.5" customHeight="1">
      <c r="B216" s="1" t="s">
        <v>121</v>
      </c>
      <c r="I216" s="53">
        <v>-2213</v>
      </c>
      <c r="J216" s="51"/>
      <c r="K216" s="58">
        <v>0</v>
      </c>
      <c r="L216" s="51"/>
      <c r="M216" s="58">
        <v>0</v>
      </c>
      <c r="N216" s="51"/>
      <c r="O216" s="58">
        <v>0</v>
      </c>
    </row>
    <row r="217" spans="2:15" ht="16.5" customHeight="1">
      <c r="B217" s="1" t="s">
        <v>153</v>
      </c>
      <c r="C217" s="46"/>
      <c r="I217" s="53">
        <v>398550</v>
      </c>
      <c r="J217" s="53"/>
      <c r="K217" s="51">
        <v>222900</v>
      </c>
      <c r="L217" s="53"/>
      <c r="M217" s="52">
        <v>0</v>
      </c>
      <c r="N217" s="51"/>
      <c r="O217" s="52">
        <v>0</v>
      </c>
    </row>
    <row r="218" spans="1:15" ht="16.5" customHeight="1">
      <c r="A218" s="1" t="s">
        <v>154</v>
      </c>
      <c r="I218" s="54">
        <f>SUM(I214:I217)</f>
        <v>869527</v>
      </c>
      <c r="J218" s="51"/>
      <c r="K218" s="54">
        <f>SUM(K214:K217)</f>
        <v>236911</v>
      </c>
      <c r="L218" s="52"/>
      <c r="M218" s="54">
        <f>SUM(M214:M217)</f>
        <v>0</v>
      </c>
      <c r="N218" s="52"/>
      <c r="O218" s="54">
        <f>SUM(O214:O217)</f>
        <v>0</v>
      </c>
    </row>
    <row r="219" spans="1:15" ht="16.5" customHeight="1">
      <c r="A219" s="1" t="s">
        <v>76</v>
      </c>
      <c r="I219" s="51">
        <f>I188+I212+I218</f>
        <v>-99672</v>
      </c>
      <c r="J219" s="51"/>
      <c r="K219" s="51">
        <f>K188+K212+K218</f>
        <v>261401</v>
      </c>
      <c r="L219" s="51"/>
      <c r="M219" s="51">
        <f>M188+M212+M218</f>
        <v>-105341</v>
      </c>
      <c r="N219" s="51"/>
      <c r="O219" s="51">
        <f>O188+O212+O218</f>
        <v>122681</v>
      </c>
    </row>
    <row r="220" spans="1:15" ht="16.5" customHeight="1">
      <c r="A220" s="1" t="s">
        <v>186</v>
      </c>
      <c r="I220" s="51">
        <v>587023</v>
      </c>
      <c r="J220" s="51"/>
      <c r="K220" s="51">
        <v>325622</v>
      </c>
      <c r="L220" s="51"/>
      <c r="M220" s="51">
        <v>170947</v>
      </c>
      <c r="N220" s="51"/>
      <c r="O220" s="51">
        <v>48266</v>
      </c>
    </row>
    <row r="221" spans="1:15" ht="16.5" customHeight="1" thickBot="1">
      <c r="A221" s="1" t="s">
        <v>187</v>
      </c>
      <c r="I221" s="63">
        <f>SUM(I219:I220)</f>
        <v>487351</v>
      </c>
      <c r="J221" s="51"/>
      <c r="K221" s="63">
        <f>SUM(K219:K220)</f>
        <v>587023</v>
      </c>
      <c r="L221" s="51"/>
      <c r="M221" s="63">
        <f>SUM(M219:M220)</f>
        <v>65606</v>
      </c>
      <c r="N221" s="51"/>
      <c r="O221" s="63">
        <f>SUM(O219:O220)</f>
        <v>170947</v>
      </c>
    </row>
    <row r="222" spans="9:15" ht="16.5" customHeight="1" thickTop="1">
      <c r="I222" s="51"/>
      <c r="J222" s="51"/>
      <c r="K222" s="51"/>
      <c r="L222" s="51"/>
      <c r="M222" s="51"/>
      <c r="N222" s="51"/>
      <c r="O222" s="51"/>
    </row>
    <row r="223" spans="1:15" ht="16.5" customHeight="1">
      <c r="A223" s="1" t="s">
        <v>77</v>
      </c>
      <c r="I223" s="51"/>
      <c r="J223" s="51"/>
      <c r="K223" s="51"/>
      <c r="L223" s="51"/>
      <c r="M223" s="51"/>
      <c r="N223" s="51"/>
      <c r="O223" s="51"/>
    </row>
    <row r="224" spans="2:15" ht="16.5" customHeight="1">
      <c r="B224" s="1" t="s">
        <v>188</v>
      </c>
      <c r="I224" s="51"/>
      <c r="J224" s="51"/>
      <c r="K224" s="51"/>
      <c r="L224" s="51"/>
      <c r="M224" s="51"/>
      <c r="N224" s="51"/>
      <c r="O224" s="51"/>
    </row>
    <row r="225" spans="3:15" ht="16.5" customHeight="1" thickBot="1">
      <c r="C225" s="1" t="s">
        <v>78</v>
      </c>
      <c r="I225" s="56">
        <v>40349</v>
      </c>
      <c r="J225" s="51"/>
      <c r="K225" s="56">
        <v>660</v>
      </c>
      <c r="L225" s="51"/>
      <c r="M225" s="56">
        <v>32691</v>
      </c>
      <c r="N225" s="51"/>
      <c r="O225" s="64">
        <v>0</v>
      </c>
    </row>
    <row r="226" spans="3:15" ht="16.5" customHeight="1" thickBot="1" thickTop="1">
      <c r="C226" s="1" t="s">
        <v>79</v>
      </c>
      <c r="I226" s="65">
        <v>3837</v>
      </c>
      <c r="J226" s="51"/>
      <c r="K226" s="66">
        <v>166</v>
      </c>
      <c r="L226" s="51"/>
      <c r="M226" s="65">
        <v>2441</v>
      </c>
      <c r="N226" s="51"/>
      <c r="O226" s="66">
        <v>0</v>
      </c>
    </row>
    <row r="227" spans="9:15" ht="16.5" customHeight="1" thickTop="1">
      <c r="I227" s="58"/>
      <c r="J227" s="52"/>
      <c r="K227" s="58"/>
      <c r="L227" s="51"/>
      <c r="M227" s="58"/>
      <c r="N227" s="51"/>
      <c r="O227" s="58"/>
    </row>
    <row r="228" spans="9:15" ht="16.5" customHeight="1">
      <c r="I228" s="58"/>
      <c r="J228" s="52"/>
      <c r="K228" s="58"/>
      <c r="L228" s="51"/>
      <c r="M228" s="58"/>
      <c r="N228" s="51"/>
      <c r="O228" s="58"/>
    </row>
    <row r="229" spans="1:15" ht="16.5" customHeight="1">
      <c r="A229" s="1" t="s">
        <v>13</v>
      </c>
      <c r="I229" s="51"/>
      <c r="J229" s="51"/>
      <c r="K229" s="51"/>
      <c r="L229" s="67"/>
      <c r="M229" s="51"/>
      <c r="N229" s="51"/>
      <c r="O229" s="51"/>
    </row>
    <row r="230" spans="9:15" ht="16.5" customHeight="1">
      <c r="I230" s="51"/>
      <c r="J230" s="51"/>
      <c r="K230" s="51"/>
      <c r="L230" s="67"/>
      <c r="M230" s="51"/>
      <c r="N230" s="51"/>
      <c r="O230" s="51"/>
    </row>
    <row r="231" spans="9:15" ht="16.5" customHeight="1">
      <c r="I231" s="51"/>
      <c r="J231" s="51"/>
      <c r="K231" s="51"/>
      <c r="L231" s="67"/>
      <c r="M231" s="51"/>
      <c r="N231" s="51"/>
      <c r="O231" s="51"/>
    </row>
    <row r="232" spans="9:15" ht="16.5" customHeight="1">
      <c r="I232" s="51"/>
      <c r="J232" s="51"/>
      <c r="K232" s="51"/>
      <c r="L232" s="67"/>
      <c r="M232" s="51"/>
      <c r="N232" s="51"/>
      <c r="O232" s="51"/>
    </row>
    <row r="233" spans="9:15" ht="16.5" customHeight="1">
      <c r="I233" s="51"/>
      <c r="J233" s="51"/>
      <c r="K233" s="51"/>
      <c r="L233" s="67"/>
      <c r="M233" s="51"/>
      <c r="N233" s="51"/>
      <c r="O233" s="51"/>
    </row>
    <row r="234" spans="9:15" ht="16.5" customHeight="1">
      <c r="I234" s="4"/>
      <c r="J234" s="4"/>
      <c r="K234" s="4"/>
      <c r="L234" s="31"/>
      <c r="M234" s="4"/>
      <c r="N234" s="4"/>
      <c r="O234" s="4"/>
    </row>
    <row r="235" spans="9:15" ht="16.5" customHeight="1">
      <c r="I235" s="4"/>
      <c r="J235" s="4"/>
      <c r="K235" s="4"/>
      <c r="L235" s="31"/>
      <c r="M235" s="4"/>
      <c r="N235" s="4"/>
      <c r="O235" s="4"/>
    </row>
    <row r="236" spans="9:15" ht="16.5" customHeight="1">
      <c r="I236" s="4"/>
      <c r="J236" s="4"/>
      <c r="K236" s="4"/>
      <c r="L236" s="31"/>
      <c r="M236" s="4"/>
      <c r="N236" s="4"/>
      <c r="O236" s="4"/>
    </row>
    <row r="237" spans="9:15" ht="16.5" customHeight="1">
      <c r="I237" s="4"/>
      <c r="J237" s="4"/>
      <c r="K237" s="4"/>
      <c r="L237" s="31"/>
      <c r="M237" s="4"/>
      <c r="N237" s="4"/>
      <c r="O237" s="4"/>
    </row>
    <row r="238" spans="1:15" ht="16.5" customHeight="1">
      <c r="A238" s="1" t="s">
        <v>1</v>
      </c>
      <c r="G238" s="40"/>
      <c r="H238" s="40"/>
      <c r="L238" s="1"/>
      <c r="M238" s="1"/>
      <c r="N238" s="1"/>
      <c r="O238" s="6" t="s">
        <v>1</v>
      </c>
    </row>
  </sheetData>
  <printOptions/>
  <pageMargins left="0.5" right="0" top="0.75" bottom="0" header="0.511811023622047" footer="0.2"/>
  <pageSetup horizontalDpi="300" verticalDpi="300" orientation="portrait" paperSize="9" r:id="rId1"/>
  <headerFooter alignWithMargins="0">
    <oddFooter>&amp;R&amp;9&amp;T - &amp;D</oddFooter>
  </headerFooter>
  <rowBreaks count="4" manualBreakCount="4">
    <brk id="43" max="255" man="1"/>
    <brk id="91" max="255" man="1"/>
    <brk id="145" max="255" man="1"/>
    <brk id="19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2"/>
  <sheetViews>
    <sheetView workbookViewId="0" topLeftCell="A1">
      <selection activeCell="A1" sqref="A1"/>
    </sheetView>
  </sheetViews>
  <sheetFormatPr defaultColWidth="9.140625" defaultRowHeight="16.5" customHeight="1"/>
  <cols>
    <col min="1" max="4" width="2.8515625" style="1" customWidth="1"/>
    <col min="5" max="5" width="9.28125" style="1" customWidth="1"/>
    <col min="6" max="6" width="8.00390625" style="1" customWidth="1"/>
    <col min="7" max="7" width="5.00390625" style="1" customWidth="1"/>
    <col min="8" max="8" width="3.140625" style="1" customWidth="1"/>
    <col min="9" max="9" width="8.7109375" style="4" customWidth="1"/>
    <col min="10" max="10" width="2.28125" style="5" customWidth="1"/>
    <col min="11" max="11" width="8.7109375" style="4" customWidth="1"/>
    <col min="12" max="12" width="2.28125" style="4" customWidth="1"/>
    <col min="13" max="13" width="8.7109375" style="4" customWidth="1"/>
    <col min="14" max="14" width="2.28125" style="4" customWidth="1"/>
    <col min="15" max="15" width="8.7109375" style="4" customWidth="1"/>
    <col min="16" max="16" width="2.28125" style="4" customWidth="1"/>
    <col min="17" max="17" width="8.7109375" style="4" customWidth="1"/>
    <col min="18" max="18" width="2.28125" style="4" customWidth="1"/>
    <col min="19" max="19" width="8.7109375" style="4" customWidth="1"/>
    <col min="20" max="20" width="2.28125" style="4" customWidth="1"/>
    <col min="21" max="21" width="10.28125" style="4" customWidth="1"/>
    <col min="22" max="22" width="2.28125" style="4" customWidth="1"/>
    <col min="23" max="23" width="8.7109375" style="4" customWidth="1"/>
    <col min="24" max="24" width="2.28125" style="4" customWidth="1"/>
    <col min="25" max="25" width="9.28125" style="4" customWidth="1"/>
    <col min="26" max="26" width="2.28125" style="4" customWidth="1"/>
    <col min="27" max="27" width="9.28125" style="4" customWidth="1"/>
    <col min="28" max="28" width="0.85546875" style="1" customWidth="1"/>
    <col min="29" max="16384" width="9.140625" style="1" customWidth="1"/>
  </cols>
  <sheetData>
    <row r="1" spans="1:27" ht="16.5" customHeight="1">
      <c r="A1" s="35" t="s">
        <v>103</v>
      </c>
      <c r="B1" s="7"/>
      <c r="C1" s="7"/>
      <c r="D1" s="7"/>
      <c r="E1" s="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6.5" customHeight="1">
      <c r="A2" s="2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6.5" customHeight="1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6.5" customHeight="1">
      <c r="A4" s="2" t="s">
        <v>189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9:27" ht="16.5" customHeight="1"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5" t="s">
        <v>3</v>
      </c>
    </row>
    <row r="7" spans="9:27" ht="16.5" customHeight="1">
      <c r="I7" s="32"/>
      <c r="J7" s="32"/>
      <c r="K7" s="32"/>
      <c r="L7" s="32"/>
      <c r="M7" s="32"/>
      <c r="N7" s="32"/>
      <c r="O7" s="11" t="s">
        <v>94</v>
      </c>
      <c r="P7" s="32"/>
      <c r="Q7" s="11" t="s">
        <v>51</v>
      </c>
      <c r="R7" s="11"/>
      <c r="S7" s="72" t="s">
        <v>32</v>
      </c>
      <c r="T7" s="72"/>
      <c r="U7" s="72"/>
      <c r="V7" s="32"/>
      <c r="W7" s="32"/>
      <c r="X7" s="32"/>
      <c r="Y7" s="32"/>
      <c r="Z7" s="32"/>
      <c r="AA7" s="33"/>
    </row>
    <row r="8" spans="6:27" ht="16.5" customHeight="1">
      <c r="F8" s="10"/>
      <c r="G8" s="10"/>
      <c r="H8" s="10"/>
      <c r="I8" s="11" t="s">
        <v>49</v>
      </c>
      <c r="J8" s="12"/>
      <c r="K8" s="26" t="s">
        <v>51</v>
      </c>
      <c r="L8" s="13"/>
      <c r="M8" s="14" t="s">
        <v>94</v>
      </c>
      <c r="N8" s="11"/>
      <c r="O8" s="11" t="s">
        <v>142</v>
      </c>
      <c r="P8" s="11"/>
      <c r="Q8" s="14" t="s">
        <v>149</v>
      </c>
      <c r="R8" s="1"/>
      <c r="S8" s="18" t="s">
        <v>92</v>
      </c>
      <c r="U8" s="48"/>
      <c r="V8" s="13"/>
      <c r="W8" s="11" t="s">
        <v>144</v>
      </c>
      <c r="X8" s="13"/>
      <c r="Y8" s="14"/>
      <c r="Z8" s="13"/>
      <c r="AA8" s="13"/>
    </row>
    <row r="9" spans="6:27" ht="16.5" customHeight="1">
      <c r="F9" s="10"/>
      <c r="G9" s="10"/>
      <c r="H9" s="10"/>
      <c r="I9" s="11" t="s">
        <v>96</v>
      </c>
      <c r="J9" s="12"/>
      <c r="K9" s="11" t="s">
        <v>52</v>
      </c>
      <c r="L9" s="13"/>
      <c r="M9" s="11" t="s">
        <v>95</v>
      </c>
      <c r="N9" s="11"/>
      <c r="O9" s="11" t="s">
        <v>50</v>
      </c>
      <c r="P9" s="11"/>
      <c r="Q9" s="11" t="s">
        <v>95</v>
      </c>
      <c r="R9" s="11"/>
      <c r="S9" s="18" t="s">
        <v>143</v>
      </c>
      <c r="V9" s="15"/>
      <c r="W9" s="15" t="s">
        <v>145</v>
      </c>
      <c r="X9" s="13"/>
      <c r="Y9" s="14" t="s">
        <v>58</v>
      </c>
      <c r="Z9" s="13"/>
      <c r="AA9" s="13"/>
    </row>
    <row r="10" spans="6:27" ht="16.5" customHeight="1">
      <c r="F10" s="10"/>
      <c r="G10" s="10" t="s">
        <v>6</v>
      </c>
      <c r="H10" s="10"/>
      <c r="I10" s="16" t="s">
        <v>50</v>
      </c>
      <c r="J10" s="17"/>
      <c r="K10" s="16" t="s">
        <v>53</v>
      </c>
      <c r="L10" s="18"/>
      <c r="M10" s="16" t="s">
        <v>93</v>
      </c>
      <c r="N10" s="15"/>
      <c r="O10" s="16" t="s">
        <v>150</v>
      </c>
      <c r="P10" s="15"/>
      <c r="Q10" s="16" t="s">
        <v>102</v>
      </c>
      <c r="R10" s="15"/>
      <c r="S10" s="8" t="s">
        <v>91</v>
      </c>
      <c r="T10" s="18"/>
      <c r="U10" s="16" t="s">
        <v>35</v>
      </c>
      <c r="V10" s="15"/>
      <c r="W10" s="16" t="s">
        <v>146</v>
      </c>
      <c r="X10" s="18"/>
      <c r="Y10" s="19" t="s">
        <v>90</v>
      </c>
      <c r="Z10" s="18"/>
      <c r="AA10" s="16" t="s">
        <v>55</v>
      </c>
    </row>
    <row r="11" spans="1:28" ht="16.5" customHeight="1">
      <c r="A11" s="20" t="s">
        <v>171</v>
      </c>
      <c r="J11" s="4"/>
      <c r="K11" s="18"/>
      <c r="M11" s="21"/>
      <c r="N11" s="21"/>
      <c r="O11" s="21"/>
      <c r="P11" s="21"/>
      <c r="Q11" s="21"/>
      <c r="R11" s="21"/>
      <c r="S11" s="21"/>
      <c r="T11" s="21"/>
      <c r="Y11" s="18"/>
      <c r="AB11" s="4"/>
    </row>
    <row r="12" spans="1:28" ht="16.5" customHeight="1">
      <c r="A12" s="1" t="s">
        <v>56</v>
      </c>
      <c r="I12" s="51">
        <v>1600000</v>
      </c>
      <c r="J12" s="51"/>
      <c r="K12" s="51">
        <v>2300000</v>
      </c>
      <c r="L12" s="51"/>
      <c r="M12" s="51">
        <v>2894351</v>
      </c>
      <c r="N12" s="53"/>
      <c r="O12" s="51">
        <v>1213189</v>
      </c>
      <c r="P12" s="53"/>
      <c r="Q12" s="51">
        <v>-200</v>
      </c>
      <c r="R12" s="53"/>
      <c r="S12" s="51">
        <v>57216</v>
      </c>
      <c r="T12" s="53"/>
      <c r="U12" s="51">
        <v>-14997547</v>
      </c>
      <c r="V12" s="51"/>
      <c r="W12" s="52">
        <v>0</v>
      </c>
      <c r="X12" s="51"/>
      <c r="Y12" s="51">
        <v>-1208225</v>
      </c>
      <c r="Z12" s="51"/>
      <c r="AA12" s="51">
        <f>SUM(I12:Z12)</f>
        <v>-8141216</v>
      </c>
      <c r="AB12" s="4"/>
    </row>
    <row r="13" spans="1:28" ht="16.5" customHeight="1">
      <c r="A13" s="1" t="s">
        <v>128</v>
      </c>
      <c r="I13" s="52">
        <v>0</v>
      </c>
      <c r="J13" s="52"/>
      <c r="K13" s="52">
        <v>0</v>
      </c>
      <c r="L13" s="52"/>
      <c r="M13" s="52">
        <v>0</v>
      </c>
      <c r="N13" s="53"/>
      <c r="O13" s="51">
        <v>326894</v>
      </c>
      <c r="P13" s="53"/>
      <c r="Q13" s="52">
        <v>0</v>
      </c>
      <c r="R13" s="53"/>
      <c r="S13" s="52">
        <v>0</v>
      </c>
      <c r="T13" s="52"/>
      <c r="U13" s="52">
        <v>0</v>
      </c>
      <c r="V13" s="51"/>
      <c r="W13" s="52">
        <v>0</v>
      </c>
      <c r="X13" s="51"/>
      <c r="Y13" s="52">
        <v>0</v>
      </c>
      <c r="Z13" s="51"/>
      <c r="AA13" s="51">
        <f>SUM(I13:Z13)</f>
        <v>326894</v>
      </c>
      <c r="AB13" s="4"/>
    </row>
    <row r="14" spans="1:28" ht="16.5" customHeight="1">
      <c r="A14" s="1" t="s">
        <v>147</v>
      </c>
      <c r="I14" s="52">
        <v>0</v>
      </c>
      <c r="J14" s="51"/>
      <c r="K14" s="52">
        <v>0</v>
      </c>
      <c r="L14" s="51"/>
      <c r="M14" s="53">
        <v>-295337</v>
      </c>
      <c r="N14" s="53"/>
      <c r="O14" s="52">
        <v>0</v>
      </c>
      <c r="P14" s="53"/>
      <c r="Q14" s="52">
        <v>0</v>
      </c>
      <c r="R14" s="53"/>
      <c r="S14" s="52">
        <v>0</v>
      </c>
      <c r="T14" s="53"/>
      <c r="U14" s="51">
        <v>295337</v>
      </c>
      <c r="V14" s="51"/>
      <c r="W14" s="52">
        <v>0</v>
      </c>
      <c r="X14" s="51"/>
      <c r="Y14" s="52">
        <v>0</v>
      </c>
      <c r="Z14" s="51"/>
      <c r="AA14" s="52" t="s">
        <v>0</v>
      </c>
      <c r="AB14" s="4"/>
    </row>
    <row r="15" spans="1:28" ht="16.5" customHeight="1">
      <c r="A15" s="1" t="s">
        <v>129</v>
      </c>
      <c r="I15" s="52">
        <v>0</v>
      </c>
      <c r="J15" s="51"/>
      <c r="K15" s="52">
        <v>0</v>
      </c>
      <c r="L15" s="51"/>
      <c r="M15" s="52">
        <v>0</v>
      </c>
      <c r="N15" s="53"/>
      <c r="O15" s="52">
        <v>0</v>
      </c>
      <c r="P15" s="53"/>
      <c r="Q15" s="53">
        <v>-420</v>
      </c>
      <c r="R15" s="53"/>
      <c r="S15" s="52">
        <v>0</v>
      </c>
      <c r="T15" s="53"/>
      <c r="U15" s="52">
        <v>0</v>
      </c>
      <c r="V15" s="51"/>
      <c r="W15" s="52">
        <v>0</v>
      </c>
      <c r="X15" s="51"/>
      <c r="Y15" s="52">
        <v>0</v>
      </c>
      <c r="Z15" s="51"/>
      <c r="AA15" s="51">
        <f>SUM(I15:Z15)</f>
        <v>-420</v>
      </c>
      <c r="AB15" s="4"/>
    </row>
    <row r="16" spans="1:28" ht="16.5" customHeight="1">
      <c r="A16" s="1" t="s">
        <v>148</v>
      </c>
      <c r="I16" s="52">
        <v>0</v>
      </c>
      <c r="J16" s="51"/>
      <c r="K16" s="52">
        <v>0</v>
      </c>
      <c r="L16" s="51"/>
      <c r="M16" s="52">
        <v>0</v>
      </c>
      <c r="N16" s="53"/>
      <c r="O16" s="52">
        <v>0</v>
      </c>
      <c r="P16" s="53"/>
      <c r="Q16" s="52">
        <v>0</v>
      </c>
      <c r="R16" s="53"/>
      <c r="S16" s="52">
        <v>0</v>
      </c>
      <c r="T16" s="53"/>
      <c r="U16" s="52">
        <v>0</v>
      </c>
      <c r="V16" s="51"/>
      <c r="W16" s="51">
        <v>-70051</v>
      </c>
      <c r="X16" s="51"/>
      <c r="Y16" s="52">
        <v>0</v>
      </c>
      <c r="Z16" s="51"/>
      <c r="AA16" s="51">
        <f>SUM(I16:Z16)</f>
        <v>-70051</v>
      </c>
      <c r="AB16" s="4"/>
    </row>
    <row r="17" spans="1:28" ht="16.5" customHeight="1">
      <c r="A17" s="1" t="s">
        <v>157</v>
      </c>
      <c r="I17" s="52">
        <v>0</v>
      </c>
      <c r="J17" s="51"/>
      <c r="K17" s="52">
        <v>0</v>
      </c>
      <c r="L17" s="51"/>
      <c r="M17" s="52">
        <v>0</v>
      </c>
      <c r="N17" s="53"/>
      <c r="O17" s="52">
        <v>0</v>
      </c>
      <c r="P17" s="53"/>
      <c r="Q17" s="52">
        <v>0</v>
      </c>
      <c r="R17" s="53"/>
      <c r="S17" s="52">
        <v>0</v>
      </c>
      <c r="T17" s="53"/>
      <c r="U17" s="52">
        <v>0</v>
      </c>
      <c r="V17" s="51"/>
      <c r="W17" s="52">
        <v>0</v>
      </c>
      <c r="X17" s="51"/>
      <c r="Y17" s="51">
        <v>-160659</v>
      </c>
      <c r="Z17" s="51"/>
      <c r="AA17" s="51">
        <f>SUM(I17:Z17)</f>
        <v>-160659</v>
      </c>
      <c r="AB17" s="4"/>
    </row>
    <row r="18" spans="1:28" ht="16.5" customHeight="1">
      <c r="A18" s="1" t="s">
        <v>190</v>
      </c>
      <c r="I18" s="52">
        <v>0</v>
      </c>
      <c r="J18" s="51"/>
      <c r="K18" s="52">
        <v>0</v>
      </c>
      <c r="L18" s="51"/>
      <c r="M18" s="52">
        <v>0</v>
      </c>
      <c r="N18" s="52"/>
      <c r="O18" s="52">
        <v>0</v>
      </c>
      <c r="P18" s="52"/>
      <c r="Q18" s="52">
        <v>0</v>
      </c>
      <c r="R18" s="52"/>
      <c r="S18" s="52">
        <v>0</v>
      </c>
      <c r="T18" s="51"/>
      <c r="U18" s="51">
        <f>+'BS-P&amp;L-CF'!K135</f>
        <v>-537691</v>
      </c>
      <c r="V18" s="51"/>
      <c r="W18" s="52">
        <v>0</v>
      </c>
      <c r="X18" s="51"/>
      <c r="Y18" s="52">
        <v>0</v>
      </c>
      <c r="Z18" s="51"/>
      <c r="AA18" s="51">
        <f>SUM(I18:Z18)</f>
        <v>-537691</v>
      </c>
      <c r="AB18" s="4"/>
    </row>
    <row r="19" spans="1:28" ht="16.5" customHeight="1">
      <c r="A19" s="1" t="s">
        <v>191</v>
      </c>
      <c r="I19" s="61">
        <f>SUM(I11:I18)</f>
        <v>1600000</v>
      </c>
      <c r="J19" s="51"/>
      <c r="K19" s="61">
        <f>SUM(K11:K18)</f>
        <v>2300000</v>
      </c>
      <c r="L19" s="51"/>
      <c r="M19" s="61">
        <f>SUM(M11:M18)</f>
        <v>2599014</v>
      </c>
      <c r="N19" s="57"/>
      <c r="O19" s="61">
        <f>SUM(O11:O18)</f>
        <v>1540083</v>
      </c>
      <c r="P19" s="57"/>
      <c r="Q19" s="61">
        <f>SUM(Q11:Q18)</f>
        <v>-620</v>
      </c>
      <c r="R19" s="57"/>
      <c r="S19" s="61">
        <f>SUM(S11:S18)</f>
        <v>57216</v>
      </c>
      <c r="T19" s="51"/>
      <c r="U19" s="61">
        <f>SUM(U12:U18)</f>
        <v>-15239901</v>
      </c>
      <c r="V19" s="57"/>
      <c r="W19" s="61">
        <f>SUM(W11:W18)</f>
        <v>-70051</v>
      </c>
      <c r="X19" s="51"/>
      <c r="Y19" s="61">
        <f>SUM(Y11:Y18)</f>
        <v>-1368884</v>
      </c>
      <c r="Z19" s="51"/>
      <c r="AA19" s="61">
        <f>SUM(AA11:AA18)</f>
        <v>-8583143</v>
      </c>
      <c r="AB19" s="4"/>
    </row>
    <row r="20" spans="1:28" ht="16.5" customHeight="1">
      <c r="A20" s="1" t="s">
        <v>151</v>
      </c>
      <c r="I20" s="57"/>
      <c r="J20" s="51"/>
      <c r="K20" s="57"/>
      <c r="L20" s="51"/>
      <c r="M20" s="57"/>
      <c r="N20" s="57"/>
      <c r="O20" s="57"/>
      <c r="P20" s="57"/>
      <c r="Q20" s="57"/>
      <c r="R20" s="57"/>
      <c r="S20" s="57"/>
      <c r="T20" s="51"/>
      <c r="U20" s="57"/>
      <c r="V20" s="57"/>
      <c r="W20" s="57"/>
      <c r="X20" s="51"/>
      <c r="Y20" s="57"/>
      <c r="Z20" s="51"/>
      <c r="AA20" s="57"/>
      <c r="AB20" s="4"/>
    </row>
    <row r="21" spans="2:29" ht="16.5" customHeight="1">
      <c r="B21" s="1" t="s">
        <v>150</v>
      </c>
      <c r="G21" s="41">
        <v>6.4</v>
      </c>
      <c r="I21" s="58">
        <v>0</v>
      </c>
      <c r="J21" s="57"/>
      <c r="K21" s="58">
        <v>0</v>
      </c>
      <c r="L21" s="57"/>
      <c r="M21" s="58">
        <v>0</v>
      </c>
      <c r="N21" s="57"/>
      <c r="O21" s="57">
        <v>3084451</v>
      </c>
      <c r="P21" s="57"/>
      <c r="Q21" s="58">
        <v>0</v>
      </c>
      <c r="R21" s="57"/>
      <c r="S21" s="58">
        <v>0</v>
      </c>
      <c r="T21" s="57"/>
      <c r="U21" s="58">
        <v>0</v>
      </c>
      <c r="V21" s="57"/>
      <c r="W21" s="58">
        <v>0</v>
      </c>
      <c r="X21" s="57"/>
      <c r="Y21" s="58">
        <v>0</v>
      </c>
      <c r="Z21" s="57"/>
      <c r="AA21" s="57">
        <f>SUM(I21:Z21)</f>
        <v>3084451</v>
      </c>
      <c r="AB21" s="23"/>
      <c r="AC21" s="32"/>
    </row>
    <row r="22" spans="1:28" ht="16.5" customHeight="1">
      <c r="A22" s="1" t="s">
        <v>147</v>
      </c>
      <c r="I22" s="58">
        <v>0</v>
      </c>
      <c r="J22" s="51"/>
      <c r="K22" s="58">
        <v>0</v>
      </c>
      <c r="L22" s="51"/>
      <c r="M22" s="57">
        <v>-234048</v>
      </c>
      <c r="N22" s="57"/>
      <c r="O22" s="58">
        <v>0</v>
      </c>
      <c r="P22" s="57"/>
      <c r="Q22" s="58">
        <v>0</v>
      </c>
      <c r="R22" s="57"/>
      <c r="S22" s="58">
        <v>0</v>
      </c>
      <c r="T22" s="51"/>
      <c r="U22" s="57">
        <v>234048</v>
      </c>
      <c r="V22" s="57"/>
      <c r="W22" s="58">
        <v>0</v>
      </c>
      <c r="X22" s="51"/>
      <c r="Y22" s="58">
        <v>0</v>
      </c>
      <c r="Z22" s="51"/>
      <c r="AA22" s="51">
        <f>SUM(I22:Z22)</f>
        <v>0</v>
      </c>
      <c r="AB22" s="4"/>
    </row>
    <row r="23" spans="1:28" ht="16.5" customHeight="1">
      <c r="A23" s="1" t="s">
        <v>129</v>
      </c>
      <c r="I23" s="58">
        <v>0</v>
      </c>
      <c r="J23" s="51"/>
      <c r="K23" s="58">
        <v>0</v>
      </c>
      <c r="L23" s="51"/>
      <c r="M23" s="58">
        <v>0</v>
      </c>
      <c r="N23" s="57"/>
      <c r="O23" s="58">
        <v>0</v>
      </c>
      <c r="P23" s="57"/>
      <c r="Q23" s="57">
        <v>-675</v>
      </c>
      <c r="R23" s="57"/>
      <c r="S23" s="58">
        <v>0</v>
      </c>
      <c r="T23" s="51"/>
      <c r="U23" s="58">
        <v>0</v>
      </c>
      <c r="V23" s="57"/>
      <c r="W23" s="58">
        <v>0</v>
      </c>
      <c r="X23" s="51"/>
      <c r="Y23" s="58">
        <v>0</v>
      </c>
      <c r="Z23" s="51"/>
      <c r="AA23" s="51">
        <f>SUM(I23:Z23)</f>
        <v>-675</v>
      </c>
      <c r="AB23" s="4"/>
    </row>
    <row r="24" spans="1:28" ht="16.5" customHeight="1">
      <c r="A24" s="1" t="s">
        <v>158</v>
      </c>
      <c r="I24" s="58">
        <v>0</v>
      </c>
      <c r="J24" s="62"/>
      <c r="K24" s="58">
        <v>0</v>
      </c>
      <c r="L24" s="62"/>
      <c r="M24" s="58">
        <v>0</v>
      </c>
      <c r="N24" s="62"/>
      <c r="O24" s="58">
        <v>0</v>
      </c>
      <c r="P24" s="62"/>
      <c r="Q24" s="58">
        <v>0</v>
      </c>
      <c r="R24" s="62"/>
      <c r="S24" s="58">
        <v>0</v>
      </c>
      <c r="T24" s="57"/>
      <c r="U24" s="58">
        <v>0</v>
      </c>
      <c r="V24" s="57"/>
      <c r="W24" s="58">
        <v>0</v>
      </c>
      <c r="X24" s="57"/>
      <c r="Y24" s="57">
        <v>6616067</v>
      </c>
      <c r="Z24" s="57"/>
      <c r="AA24" s="51">
        <f>SUM(I24:Z24)</f>
        <v>6616067</v>
      </c>
      <c r="AB24" s="4"/>
    </row>
    <row r="25" spans="1:28" ht="16.5" customHeight="1">
      <c r="A25" s="1" t="s">
        <v>190</v>
      </c>
      <c r="I25" s="52">
        <v>0</v>
      </c>
      <c r="J25" s="51"/>
      <c r="K25" s="52">
        <v>0</v>
      </c>
      <c r="L25" s="51"/>
      <c r="M25" s="52">
        <v>0</v>
      </c>
      <c r="N25" s="52"/>
      <c r="O25" s="52">
        <v>0</v>
      </c>
      <c r="P25" s="52"/>
      <c r="Q25" s="52">
        <v>0</v>
      </c>
      <c r="R25" s="52"/>
      <c r="S25" s="52">
        <v>0</v>
      </c>
      <c r="T25" s="51"/>
      <c r="U25" s="51">
        <f>+'BS-P&amp;L-CF'!I135</f>
        <v>-8860413</v>
      </c>
      <c r="V25" s="51"/>
      <c r="W25" s="52">
        <v>0</v>
      </c>
      <c r="X25" s="51"/>
      <c r="Y25" s="52">
        <v>0</v>
      </c>
      <c r="Z25" s="51"/>
      <c r="AA25" s="51">
        <f>SUM(I25:Z25)</f>
        <v>-8860413</v>
      </c>
      <c r="AB25" s="4"/>
    </row>
    <row r="26" spans="1:28" ht="16.5" customHeight="1" thickBot="1">
      <c r="A26" s="1" t="s">
        <v>192</v>
      </c>
      <c r="I26" s="63">
        <f>SUM(I19:I25)</f>
        <v>1600000</v>
      </c>
      <c r="J26" s="51"/>
      <c r="K26" s="63">
        <f>SUM(K19:K25)</f>
        <v>2300000</v>
      </c>
      <c r="L26" s="51"/>
      <c r="M26" s="63">
        <f>SUM(M19:M25)</f>
        <v>2364966</v>
      </c>
      <c r="N26" s="57"/>
      <c r="O26" s="63">
        <f>SUM(O19:O25)</f>
        <v>4624534</v>
      </c>
      <c r="P26" s="57"/>
      <c r="Q26" s="63">
        <f>SUM(Q19:Q25)</f>
        <v>-1295</v>
      </c>
      <c r="R26" s="57"/>
      <c r="S26" s="63">
        <f>SUM(S19:S25)</f>
        <v>57216</v>
      </c>
      <c r="T26" s="51"/>
      <c r="U26" s="63">
        <f>SUM(U19:U25)</f>
        <v>-23866266</v>
      </c>
      <c r="V26" s="57"/>
      <c r="W26" s="63">
        <f>SUM(W19:W25)</f>
        <v>-70051</v>
      </c>
      <c r="X26" s="51"/>
      <c r="Y26" s="63">
        <f>SUM(Y19:Y25)</f>
        <v>5247183</v>
      </c>
      <c r="Z26" s="51"/>
      <c r="AA26" s="63">
        <f>SUM(AA19:AA25)</f>
        <v>-7743713</v>
      </c>
      <c r="AB26" s="4"/>
    </row>
    <row r="27" spans="10:28" ht="16.5" customHeight="1" thickTop="1">
      <c r="J27" s="4"/>
      <c r="AB27" s="4"/>
    </row>
    <row r="28" spans="1:28" ht="16.5" customHeight="1">
      <c r="A28" s="1" t="s">
        <v>13</v>
      </c>
      <c r="J28" s="4"/>
      <c r="AB28" s="4"/>
    </row>
    <row r="29" spans="10:28" ht="16.5" customHeight="1">
      <c r="J29" s="4"/>
      <c r="AB29" s="4"/>
    </row>
    <row r="30" spans="10:28" ht="16.5" customHeight="1">
      <c r="J30" s="4"/>
      <c r="AB30" s="4"/>
    </row>
    <row r="32" spans="1:27" ht="16.5" customHeight="1">
      <c r="A32" s="1" t="s">
        <v>14</v>
      </c>
      <c r="G32" s="40"/>
      <c r="H32" s="40"/>
      <c r="I32" s="40"/>
      <c r="J32" s="1"/>
      <c r="K32" s="1"/>
      <c r="L32" s="1"/>
      <c r="M32" s="1"/>
      <c r="N32" s="1"/>
      <c r="O32" s="1"/>
      <c r="P32" s="6"/>
      <c r="Q32" s="1"/>
      <c r="R32" s="1"/>
      <c r="S32" s="1"/>
      <c r="U32" s="1"/>
      <c r="V32" s="1"/>
      <c r="W32" s="1"/>
      <c r="X32" s="1"/>
      <c r="Y32" s="1"/>
      <c r="Z32" s="1"/>
      <c r="AA32" s="6" t="s">
        <v>14</v>
      </c>
    </row>
  </sheetData>
  <mergeCells count="1">
    <mergeCell ref="S7:U7"/>
  </mergeCells>
  <printOptions/>
  <pageMargins left="0.5905511811023623" right="0" top="0.6692913385826772" bottom="0" header="0.2362204724409449" footer="0.11811023622047245"/>
  <pageSetup horizontalDpi="300" verticalDpi="300" orientation="landscape" paperSize="9" r:id="rId1"/>
  <headerFooter alignWithMargins="0">
    <oddFooter>&amp;R&amp;9&amp;T -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9"/>
  <sheetViews>
    <sheetView workbookViewId="0" topLeftCell="A1">
      <selection activeCell="A1" sqref="A1"/>
    </sheetView>
  </sheetViews>
  <sheetFormatPr defaultColWidth="9.140625" defaultRowHeight="16.5" customHeight="1"/>
  <cols>
    <col min="1" max="4" width="2.8515625" style="1" customWidth="1"/>
    <col min="5" max="5" width="9.28125" style="1" customWidth="1"/>
    <col min="6" max="6" width="7.57421875" style="1" customWidth="1"/>
    <col min="7" max="7" width="6.140625" style="1" customWidth="1"/>
    <col min="8" max="8" width="4.28125" style="1" customWidth="1"/>
    <col min="9" max="9" width="8.7109375" style="4" customWidth="1"/>
    <col min="10" max="10" width="2.7109375" style="5" customWidth="1"/>
    <col min="11" max="11" width="8.7109375" style="4" customWidth="1"/>
    <col min="12" max="12" width="2.7109375" style="4" customWidth="1"/>
    <col min="13" max="13" width="8.7109375" style="4" customWidth="1"/>
    <col min="14" max="14" width="2.7109375" style="4" customWidth="1"/>
    <col min="15" max="15" width="8.7109375" style="4" customWidth="1"/>
    <col min="16" max="16" width="2.7109375" style="4" customWidth="1"/>
    <col min="17" max="17" width="8.7109375" style="4" customWidth="1"/>
    <col min="18" max="18" width="2.7109375" style="4" customWidth="1"/>
    <col min="19" max="19" width="8.7109375" style="4" customWidth="1"/>
    <col min="20" max="20" width="2.7109375" style="4" customWidth="1"/>
    <col min="21" max="21" width="10.28125" style="4" customWidth="1"/>
    <col min="22" max="22" width="2.7109375" style="4" customWidth="1"/>
    <col min="23" max="23" width="9.28125" style="4" customWidth="1"/>
    <col min="24" max="24" width="0.85546875" style="1" customWidth="1"/>
    <col min="25" max="16384" width="9.140625" style="1" customWidth="1"/>
  </cols>
  <sheetData>
    <row r="1" spans="1:23" ht="16.5" customHeight="1">
      <c r="A1" s="35" t="s">
        <v>103</v>
      </c>
      <c r="B1" s="7"/>
      <c r="C1" s="7"/>
      <c r="D1" s="7"/>
      <c r="E1" s="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6.5" customHeight="1">
      <c r="A2" s="2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6.5" customHeight="1">
      <c r="A3" s="2" t="s">
        <v>48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6.5" customHeight="1">
      <c r="A4" s="2" t="s">
        <v>189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9:23" ht="16.5" customHeight="1">
      <c r="I6" s="1"/>
      <c r="J6" s="1"/>
      <c r="K6" s="1"/>
      <c r="L6" s="1"/>
      <c r="N6" s="1"/>
      <c r="O6" s="1"/>
      <c r="P6" s="1"/>
      <c r="Q6" s="1"/>
      <c r="R6" s="1"/>
      <c r="S6" s="1"/>
      <c r="T6" s="1"/>
      <c r="U6" s="1"/>
      <c r="V6" s="1"/>
      <c r="W6" s="25" t="s">
        <v>3</v>
      </c>
    </row>
    <row r="7" spans="9:23" ht="16.5" customHeight="1">
      <c r="I7" s="32"/>
      <c r="J7" s="32"/>
      <c r="L7" s="32"/>
      <c r="M7" s="32"/>
      <c r="N7" s="32"/>
      <c r="O7" s="11" t="s">
        <v>94</v>
      </c>
      <c r="P7" s="32"/>
      <c r="Q7" s="11" t="s">
        <v>51</v>
      </c>
      <c r="R7" s="11"/>
      <c r="V7" s="32"/>
      <c r="W7" s="33"/>
    </row>
    <row r="8" spans="6:23" ht="16.5" customHeight="1">
      <c r="F8" s="10"/>
      <c r="G8" s="10"/>
      <c r="H8" s="10"/>
      <c r="I8" s="11" t="s">
        <v>49</v>
      </c>
      <c r="J8" s="12"/>
      <c r="K8" s="26" t="s">
        <v>51</v>
      </c>
      <c r="L8" s="13"/>
      <c r="M8" s="14" t="s">
        <v>51</v>
      </c>
      <c r="N8" s="11"/>
      <c r="O8" s="11" t="s">
        <v>142</v>
      </c>
      <c r="P8" s="11"/>
      <c r="Q8" s="14" t="s">
        <v>149</v>
      </c>
      <c r="R8" s="1"/>
      <c r="S8" s="14"/>
      <c r="T8" s="13"/>
      <c r="U8" s="13"/>
      <c r="V8" s="13"/>
      <c r="W8" s="13"/>
    </row>
    <row r="9" spans="6:23" ht="16.5" customHeight="1">
      <c r="F9" s="10"/>
      <c r="G9" s="10"/>
      <c r="H9" s="10"/>
      <c r="I9" s="11" t="s">
        <v>96</v>
      </c>
      <c r="J9" s="12"/>
      <c r="K9" s="11" t="s">
        <v>52</v>
      </c>
      <c r="L9" s="13"/>
      <c r="M9" s="11" t="s">
        <v>54</v>
      </c>
      <c r="N9" s="11"/>
      <c r="O9" s="11" t="s">
        <v>50</v>
      </c>
      <c r="P9" s="11"/>
      <c r="Q9" s="11" t="s">
        <v>95</v>
      </c>
      <c r="R9" s="11"/>
      <c r="S9" s="72" t="s">
        <v>32</v>
      </c>
      <c r="T9" s="72"/>
      <c r="U9" s="72"/>
      <c r="V9" s="15"/>
      <c r="W9" s="13"/>
    </row>
    <row r="10" spans="6:23" ht="16.5" customHeight="1">
      <c r="F10" s="10"/>
      <c r="G10" s="10" t="s">
        <v>6</v>
      </c>
      <c r="H10" s="10"/>
      <c r="I10" s="16" t="s">
        <v>50</v>
      </c>
      <c r="J10" s="17"/>
      <c r="K10" s="16" t="s">
        <v>53</v>
      </c>
      <c r="L10" s="18"/>
      <c r="M10" s="16" t="s">
        <v>93</v>
      </c>
      <c r="N10" s="15"/>
      <c r="O10" s="16" t="s">
        <v>150</v>
      </c>
      <c r="P10" s="15"/>
      <c r="Q10" s="16" t="s">
        <v>102</v>
      </c>
      <c r="R10" s="15"/>
      <c r="S10" s="8" t="s">
        <v>34</v>
      </c>
      <c r="T10" s="18"/>
      <c r="U10" s="47" t="s">
        <v>35</v>
      </c>
      <c r="V10" s="15"/>
      <c r="W10" s="16" t="s">
        <v>55</v>
      </c>
    </row>
    <row r="11" spans="1:23" ht="16.5" customHeight="1">
      <c r="A11" s="2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4" ht="16.5" customHeight="1">
      <c r="A12" s="1" t="s">
        <v>56</v>
      </c>
      <c r="I12" s="51">
        <v>1600000</v>
      </c>
      <c r="J12" s="51"/>
      <c r="K12" s="51">
        <v>2300000</v>
      </c>
      <c r="L12" s="51"/>
      <c r="M12" s="53">
        <v>2894351</v>
      </c>
      <c r="N12" s="53"/>
      <c r="O12" s="53">
        <v>1213189</v>
      </c>
      <c r="P12" s="53"/>
      <c r="Q12" s="52">
        <v>0</v>
      </c>
      <c r="R12" s="53"/>
      <c r="S12" s="53">
        <v>57216</v>
      </c>
      <c r="T12" s="53"/>
      <c r="U12" s="51">
        <v>-14997547</v>
      </c>
      <c r="V12" s="51"/>
      <c r="W12" s="51">
        <f>SUM(I12:V12)</f>
        <v>-6932791</v>
      </c>
      <c r="X12" s="4"/>
    </row>
    <row r="13" spans="1:24" ht="16.5" customHeight="1">
      <c r="A13" s="1" t="s">
        <v>128</v>
      </c>
      <c r="I13" s="52">
        <v>0</v>
      </c>
      <c r="J13" s="51"/>
      <c r="K13" s="52">
        <v>0</v>
      </c>
      <c r="L13" s="51"/>
      <c r="M13" s="52">
        <v>0</v>
      </c>
      <c r="N13" s="53"/>
      <c r="O13" s="53">
        <v>326894</v>
      </c>
      <c r="P13" s="53"/>
      <c r="Q13" s="52">
        <v>0</v>
      </c>
      <c r="R13" s="53"/>
      <c r="S13" s="52">
        <v>0</v>
      </c>
      <c r="T13" s="53"/>
      <c r="U13" s="52">
        <v>0</v>
      </c>
      <c r="V13" s="51"/>
      <c r="W13" s="51">
        <f>SUM(I13:V13)</f>
        <v>326894</v>
      </c>
      <c r="X13" s="4"/>
    </row>
    <row r="14" spans="1:24" ht="16.5" customHeight="1">
      <c r="A14" s="1" t="s">
        <v>147</v>
      </c>
      <c r="I14" s="52">
        <v>0</v>
      </c>
      <c r="J14" s="51"/>
      <c r="K14" s="52">
        <v>0</v>
      </c>
      <c r="L14" s="51"/>
      <c r="M14" s="53">
        <v>-295337</v>
      </c>
      <c r="N14" s="53"/>
      <c r="O14" s="52">
        <v>0</v>
      </c>
      <c r="P14" s="53"/>
      <c r="Q14" s="52">
        <v>0</v>
      </c>
      <c r="R14" s="53"/>
      <c r="S14" s="52">
        <v>0</v>
      </c>
      <c r="T14" s="53"/>
      <c r="U14" s="51">
        <v>295337</v>
      </c>
      <c r="V14" s="51"/>
      <c r="W14" s="51">
        <f>SUM(I14:V14)</f>
        <v>0</v>
      </c>
      <c r="X14" s="4"/>
    </row>
    <row r="15" spans="1:24" ht="16.5" customHeight="1">
      <c r="A15" s="1" t="s">
        <v>190</v>
      </c>
      <c r="I15" s="52">
        <v>0</v>
      </c>
      <c r="J15" s="51"/>
      <c r="K15" s="52">
        <v>0</v>
      </c>
      <c r="L15" s="51"/>
      <c r="M15" s="52">
        <v>0</v>
      </c>
      <c r="N15" s="52"/>
      <c r="O15" s="52">
        <v>0</v>
      </c>
      <c r="P15" s="52"/>
      <c r="Q15" s="52">
        <v>0</v>
      </c>
      <c r="R15" s="52"/>
      <c r="S15" s="52">
        <v>0</v>
      </c>
      <c r="T15" s="51"/>
      <c r="U15" s="51">
        <f>+'BS-P&amp;L-CF'!O135</f>
        <v>-537691</v>
      </c>
      <c r="V15" s="51"/>
      <c r="W15" s="51">
        <f>SUM(I15:V15)</f>
        <v>-537691</v>
      </c>
      <c r="X15" s="4"/>
    </row>
    <row r="16" spans="1:24" ht="16.5" customHeight="1">
      <c r="A16" s="1" t="s">
        <v>191</v>
      </c>
      <c r="I16" s="61">
        <f>SUM(I12:I15)</f>
        <v>1600000</v>
      </c>
      <c r="J16" s="51"/>
      <c r="K16" s="61">
        <f>SUM(K12:K15)</f>
        <v>2300000</v>
      </c>
      <c r="L16" s="51"/>
      <c r="M16" s="61">
        <f>SUM(M12:M15)</f>
        <v>2599014</v>
      </c>
      <c r="N16" s="57"/>
      <c r="O16" s="61">
        <f>SUM(O12:O15)</f>
        <v>1540083</v>
      </c>
      <c r="P16" s="57"/>
      <c r="Q16" s="61">
        <f>SUM(Q12:Q15)</f>
        <v>0</v>
      </c>
      <c r="R16" s="57"/>
      <c r="S16" s="61">
        <f>SUM(S12:S15)</f>
        <v>57216</v>
      </c>
      <c r="T16" s="51"/>
      <c r="U16" s="61">
        <f>SUM(U12:U15)</f>
        <v>-15239901</v>
      </c>
      <c r="V16" s="57"/>
      <c r="W16" s="61">
        <f>SUM(W12:W15)</f>
        <v>-7143588</v>
      </c>
      <c r="X16" s="4"/>
    </row>
    <row r="17" spans="1:24" ht="16.5" customHeight="1">
      <c r="A17" s="1" t="s">
        <v>151</v>
      </c>
      <c r="I17" s="57"/>
      <c r="J17" s="51"/>
      <c r="K17" s="57"/>
      <c r="L17" s="51"/>
      <c r="M17" s="57"/>
      <c r="N17" s="57"/>
      <c r="O17" s="57"/>
      <c r="P17" s="57"/>
      <c r="Q17" s="57"/>
      <c r="R17" s="57"/>
      <c r="S17" s="57"/>
      <c r="T17" s="51"/>
      <c r="U17" s="57"/>
      <c r="V17" s="57"/>
      <c r="W17" s="57"/>
      <c r="X17" s="4"/>
    </row>
    <row r="18" spans="2:28" ht="16.5" customHeight="1">
      <c r="B18" s="1" t="s">
        <v>150</v>
      </c>
      <c r="G18" s="41">
        <v>6.4</v>
      </c>
      <c r="I18" s="58">
        <v>0</v>
      </c>
      <c r="J18" s="57"/>
      <c r="K18" s="58">
        <v>0</v>
      </c>
      <c r="L18" s="57"/>
      <c r="M18" s="58">
        <v>0</v>
      </c>
      <c r="N18" s="57"/>
      <c r="O18" s="57">
        <v>3084451</v>
      </c>
      <c r="P18" s="57"/>
      <c r="Q18" s="58">
        <v>0</v>
      </c>
      <c r="R18" s="57"/>
      <c r="S18" s="58">
        <v>0</v>
      </c>
      <c r="T18" s="57"/>
      <c r="U18" s="58">
        <v>0</v>
      </c>
      <c r="V18" s="57"/>
      <c r="W18" s="57">
        <f>SUM(I18:V18)</f>
        <v>3084451</v>
      </c>
      <c r="X18" s="23"/>
      <c r="Y18" s="32"/>
      <c r="Z18" s="32"/>
      <c r="AA18" s="32"/>
      <c r="AB18" s="32"/>
    </row>
    <row r="19" spans="1:24" ht="16.5" customHeight="1">
      <c r="A19" s="1" t="s">
        <v>147</v>
      </c>
      <c r="I19" s="58">
        <v>0</v>
      </c>
      <c r="J19" s="51"/>
      <c r="K19" s="58">
        <v>0</v>
      </c>
      <c r="L19" s="51"/>
      <c r="M19" s="57">
        <v>-234048</v>
      </c>
      <c r="N19" s="57"/>
      <c r="O19" s="58">
        <v>0</v>
      </c>
      <c r="P19" s="57"/>
      <c r="Q19" s="58">
        <v>0</v>
      </c>
      <c r="R19" s="57"/>
      <c r="S19" s="58">
        <v>0</v>
      </c>
      <c r="T19" s="51"/>
      <c r="U19" s="57">
        <v>234048</v>
      </c>
      <c r="V19" s="57"/>
      <c r="W19" s="51">
        <f>SUM(I19:V19)</f>
        <v>0</v>
      </c>
      <c r="X19" s="4"/>
    </row>
    <row r="20" spans="1:24" ht="16.5" customHeight="1">
      <c r="A20" s="1" t="s">
        <v>129</v>
      </c>
      <c r="I20" s="58">
        <v>0</v>
      </c>
      <c r="J20" s="51"/>
      <c r="K20" s="58">
        <v>0</v>
      </c>
      <c r="L20" s="51"/>
      <c r="M20" s="58">
        <v>0</v>
      </c>
      <c r="N20" s="57"/>
      <c r="O20" s="58">
        <v>0</v>
      </c>
      <c r="P20" s="57"/>
      <c r="Q20" s="57">
        <v>-1295</v>
      </c>
      <c r="R20" s="57"/>
      <c r="S20" s="58">
        <v>0</v>
      </c>
      <c r="T20" s="51"/>
      <c r="U20" s="58">
        <v>0</v>
      </c>
      <c r="V20" s="57"/>
      <c r="W20" s="51">
        <f>SUM(I20:V20)</f>
        <v>-1295</v>
      </c>
      <c r="X20" s="4"/>
    </row>
    <row r="21" spans="1:24" ht="16.5" customHeight="1">
      <c r="A21" s="1" t="s">
        <v>190</v>
      </c>
      <c r="I21" s="52">
        <v>0</v>
      </c>
      <c r="J21" s="51"/>
      <c r="K21" s="52">
        <v>0</v>
      </c>
      <c r="L21" s="51"/>
      <c r="M21" s="52">
        <v>0</v>
      </c>
      <c r="N21" s="52"/>
      <c r="O21" s="52">
        <v>0</v>
      </c>
      <c r="P21" s="52"/>
      <c r="Q21" s="52">
        <v>0</v>
      </c>
      <c r="R21" s="52"/>
      <c r="S21" s="52">
        <v>0</v>
      </c>
      <c r="T21" s="51"/>
      <c r="U21" s="51">
        <f>+'BS-P&amp;L-CF'!M135</f>
        <v>-298344</v>
      </c>
      <c r="V21" s="51"/>
      <c r="W21" s="51">
        <f>SUM(I21:V21)</f>
        <v>-298344</v>
      </c>
      <c r="X21" s="4"/>
    </row>
    <row r="22" spans="1:24" ht="16.5" customHeight="1" thickBot="1">
      <c r="A22" s="1" t="s">
        <v>192</v>
      </c>
      <c r="I22" s="63">
        <f>SUM(I16:I21)</f>
        <v>1600000</v>
      </c>
      <c r="J22" s="51"/>
      <c r="K22" s="63">
        <f>SUM(K16:K21)</f>
        <v>2300000</v>
      </c>
      <c r="L22" s="51"/>
      <c r="M22" s="63">
        <f>SUM(M16:M21)</f>
        <v>2364966</v>
      </c>
      <c r="N22" s="57"/>
      <c r="O22" s="63">
        <f>SUM(O16:O21)</f>
        <v>4624534</v>
      </c>
      <c r="P22" s="57"/>
      <c r="Q22" s="63">
        <f>SUM(Q16:Q21)</f>
        <v>-1295</v>
      </c>
      <c r="R22" s="57"/>
      <c r="S22" s="63">
        <f>SUM(S16:S21)</f>
        <v>57216</v>
      </c>
      <c r="T22" s="51"/>
      <c r="U22" s="63">
        <f>SUM(U16:U21)</f>
        <v>-15304197</v>
      </c>
      <c r="V22" s="57"/>
      <c r="W22" s="63">
        <f>SUM(W16:W21)</f>
        <v>-4358776</v>
      </c>
      <c r="X22" s="4"/>
    </row>
    <row r="23" spans="10:24" ht="16.5" customHeight="1" thickTop="1">
      <c r="J23" s="4"/>
      <c r="X23" s="4"/>
    </row>
    <row r="24" spans="1:24" ht="16.5" customHeight="1">
      <c r="A24" s="1" t="s">
        <v>13</v>
      </c>
      <c r="J24" s="4"/>
      <c r="X24" s="4"/>
    </row>
    <row r="25" spans="10:24" ht="16.5" customHeight="1">
      <c r="J25" s="4"/>
      <c r="X25" s="4"/>
    </row>
    <row r="26" spans="10:24" ht="16.5" customHeight="1">
      <c r="J26" s="4"/>
      <c r="X26" s="4"/>
    </row>
    <row r="27" spans="10:24" ht="16.5" customHeight="1">
      <c r="J27" s="4"/>
      <c r="X27" s="4"/>
    </row>
    <row r="29" spans="1:23" ht="16.5" customHeight="1">
      <c r="A29" s="1" t="s">
        <v>15</v>
      </c>
      <c r="G29" s="40"/>
      <c r="H29" s="40"/>
      <c r="I29" s="40"/>
      <c r="J29" s="1"/>
      <c r="K29" s="1"/>
      <c r="L29" s="1"/>
      <c r="M29" s="1"/>
      <c r="N29" s="1"/>
      <c r="O29" s="1"/>
      <c r="P29" s="6"/>
      <c r="Q29" s="1"/>
      <c r="R29" s="1"/>
      <c r="S29" s="1"/>
      <c r="U29" s="1"/>
      <c r="V29" s="1"/>
      <c r="W29" s="6" t="s">
        <v>15</v>
      </c>
    </row>
  </sheetData>
  <mergeCells count="1">
    <mergeCell ref="S9:U9"/>
  </mergeCells>
  <printOptions horizontalCentered="1"/>
  <pageMargins left="0" right="0" top="0.7086614173228347" bottom="0" header="0.2362204724409449" footer="0.11811023622047245"/>
  <pageSetup horizontalDpi="300" verticalDpi="300" orientation="landscape" paperSize="9" r:id="rId1"/>
  <headerFooter alignWithMargins="0">
    <oddFooter>&amp;R&amp;9&amp;T -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637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3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8193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1535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8719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9985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6399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3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บริษัท กรุงเทพผลิตเหล็ก จำกัด (มหาชน) และบริษัทย่อย</dc:title>
  <dc:subject/>
  <dc:creator/>
  <cp:keywords/>
  <dc:description/>
  <cp:lastModifiedBy>windows</cp:lastModifiedBy>
  <cp:lastPrinted>2005-02-25T11:54:42Z</cp:lastPrinted>
  <dcterms:created xsi:type="dcterms:W3CDTF">2000-11-09T10:33:36Z</dcterms:created>
  <dcterms:modified xsi:type="dcterms:W3CDTF">2005-02-25T03:13:02Z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