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STAT'!$A$1:$M$53</definedName>
  </definedNames>
  <calcPr fullCalcOnLoad="1"/>
</workbook>
</file>

<file path=xl/sharedStrings.xml><?xml version="1.0" encoding="utf-8"?>
<sst xmlns="http://schemas.openxmlformats.org/spreadsheetml/2006/main" count="431" uniqueCount="338">
  <si>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</si>
  <si>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</si>
  <si>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</si>
  <si>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</si>
  <si>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</si>
  <si>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</si>
  <si>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</si>
  <si>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</si>
  <si>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</si>
  <si>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</si>
  <si>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</si>
  <si>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</si>
  <si>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</si>
  <si>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</si>
  <si>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</si>
  <si>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</si>
  <si>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</si>
  <si>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</si>
  <si>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</si>
  <si>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</si>
  <si>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</si>
  <si>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</si>
  <si>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</si>
  <si>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</si>
  <si>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</si>
  <si>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</si>
  <si>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</si>
  <si>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</si>
  <si>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</si>
  <si>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</si>
  <si>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</si>
  <si>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</si>
  <si>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</si>
  <si>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</si>
  <si>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</si>
  <si>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(i) Basic based on 22,260,000 ordinary shares (sen)</t>
  </si>
  <si>
    <t>Preceding</t>
  </si>
  <si>
    <t xml:space="preserve">                       CUMULATIVE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</si>
  <si>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</si>
  <si>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</si>
  <si>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</si>
  <si>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</si>
  <si>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</si>
  <si>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</si>
  <si>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</si>
  <si>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</si>
  <si>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</si>
  <si>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</si>
  <si>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</si>
  <si>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</si>
  <si>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</si>
  <si>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</si>
  <si>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</si>
  <si>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</si>
  <si>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</si>
  <si>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</si>
  <si>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</si>
  <si>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</si>
  <si>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</si>
  <si>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</si>
  <si>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</si>
  <si>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</si>
  <si>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</si>
  <si>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</si>
  <si>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</si>
  <si>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</si>
  <si>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</si>
  <si>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</si>
  <si>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</si>
  <si>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</si>
  <si>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</si>
  <si>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</si>
  <si>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</si>
  <si>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</si>
  <si>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</si>
  <si>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</si>
  <si>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</si>
  <si>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</si>
  <si>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31/12/2002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</si>
  <si>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</si>
  <si>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</si>
  <si>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</si>
  <si>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</si>
  <si>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</si>
  <si>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</si>
  <si>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</si>
  <si>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</si>
  <si>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</si>
  <si>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</si>
  <si>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</si>
  <si>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</si>
  <si>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</si>
  <si>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</si>
  <si>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</si>
  <si>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</si>
  <si>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</si>
  <si>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</si>
  <si>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</si>
  <si>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</si>
  <si>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</si>
  <si>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Net current liabilities</t>
  </si>
  <si>
    <t xml:space="preserve"> Shareholders' fund</t>
  </si>
  <si>
    <t xml:space="preserve"> Minority interests</t>
  </si>
  <si>
    <t xml:space="preserve"> Long term borrowings</t>
  </si>
  <si>
    <t>Net tangible assets per share (sen)</t>
  </si>
  <si>
    <t>CONDENSED CONSOLIDATED CASH FLOW STATEMENT - UNAUDITED</t>
  </si>
  <si>
    <t>Loss before taxation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</si>
  <si>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</si>
  <si>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</si>
  <si>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</si>
  <si>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</si>
  <si>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</si>
  <si>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 xml:space="preserve"> Interest income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</si>
  <si>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</si>
  <si>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</si>
  <si>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</si>
  <si>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</si>
  <si>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</si>
  <si>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</si>
  <si>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</si>
  <si>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</si>
  <si>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</si>
  <si>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</si>
  <si>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 xml:space="preserve">  31 December 2002)</t>
  </si>
  <si>
    <t>Balance as of January 1,2003</t>
  </si>
  <si>
    <t>Net loss for the period</t>
  </si>
  <si>
    <t>NOTES TO THE QUARTERLY REPORT ON CONSOLIDATED RESULTS</t>
  </si>
  <si>
    <t>Basis of preparation</t>
  </si>
  <si>
    <t>The interim financial report is unaudited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</si>
  <si>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</si>
  <si>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</si>
  <si>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</si>
  <si>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 xml:space="preserve">The valuations of  land and building have been brought forward without amendments from the previous 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</si>
  <si>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</si>
  <si>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</si>
  <si>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</si>
  <si>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</si>
  <si>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</si>
  <si>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</si>
  <si>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</si>
  <si>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</si>
  <si>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</si>
  <si>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 xml:space="preserve">There have been no issuance and repayment of debt and equity securities for the financial period  ended 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</si>
  <si>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</si>
  <si>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</si>
  <si>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</si>
  <si>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</si>
  <si>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</si>
  <si>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</si>
  <si>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</si>
  <si>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</si>
  <si>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</si>
  <si>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</si>
  <si>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</si>
  <si>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</si>
  <si>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</si>
  <si>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</si>
  <si>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</si>
  <si>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</si>
  <si>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(a)</t>
  </si>
  <si>
    <t>A subsidiary company, Emico Asia Sdn Bhd had received a writ of summon from a bank for</t>
  </si>
  <si>
    <t>a defaulted banking facilities amounted to RM4.5 million. An Application for Summary</t>
  </si>
  <si>
    <t xml:space="preserve">Judgement was heard before the Registrar on 25 Sept 2002 in which the Company had </t>
  </si>
  <si>
    <t xml:space="preserve">succeeded in its defence.An appeal was made against the Registrar's decision by the bank and </t>
  </si>
  <si>
    <t>(b)</t>
  </si>
  <si>
    <t>Segera Properties Sdn Bhd, another subsidiary company had defaulted in payment to a</t>
  </si>
  <si>
    <t>bank for an amount of RM3.5 million in banking facilities. Summary judgement had been</t>
  </si>
  <si>
    <t>granted against the Company in favour of the bank. The Company had made an appeal</t>
  </si>
  <si>
    <t>and the hearing date has not been fixed yet. In the meantime, the bank had obtained an</t>
  </si>
  <si>
    <t>The Company had made proposal to the bank and a settlement agreement will be reached soon.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</si>
  <si>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</si>
  <si>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</si>
  <si>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</si>
  <si>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</si>
  <si>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</si>
  <si>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</si>
  <si>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</si>
  <si>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</si>
  <si>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The Directors are not aware of any significant trends or material events subsequent to this quarter that have not</t>
  </si>
  <si>
    <t>been reflected in the financial statement for this quarter.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</si>
  <si>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</si>
  <si>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</si>
  <si>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</si>
  <si>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</si>
  <si>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</si>
  <si>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</si>
  <si>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 xml:space="preserve">are consistent with those adopted in the financial statements for the year ended 31 December 2002. </t>
  </si>
  <si>
    <t>annual report as no revaluation has been carried out since 31 December 2002.</t>
  </si>
  <si>
    <t>Details of pending litigation as at 26 May 2003 are as follows:</t>
  </si>
  <si>
    <t>Net gain not recognised in the income statement:</t>
  </si>
  <si>
    <t>(The Condensed Consolidated Statement of Changes in Equity should be read in conjunction with the Annual Financial</t>
  </si>
  <si>
    <t xml:space="preserve">  Statement for the year ended 31 December 2002)</t>
  </si>
  <si>
    <t xml:space="preserve"> Exchange gain on translation of net investment</t>
  </si>
  <si>
    <t xml:space="preserve"> in a foreign subsidiary company</t>
  </si>
  <si>
    <t>Manufacturing - lifts &amp; escalators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</si>
  <si>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</si>
  <si>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</si>
  <si>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</si>
  <si>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</si>
  <si>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</si>
  <si>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 xml:space="preserve"> Less: Fixed deposit held as security by bank</t>
  </si>
  <si>
    <t xml:space="preserve">  for the year ended 31 December 2002)</t>
  </si>
  <si>
    <t xml:space="preserve">(The Condensed Consolidated Cash Flow Statement should be read in conjunction with the Annual </t>
  </si>
  <si>
    <t xml:space="preserve">  Financial Statement for the year ended 31 December 2002)</t>
  </si>
  <si>
    <t>(The Condensed Consolidated Balance Sheet should be read in conjunction with the Annual Financial Statement</t>
  </si>
  <si>
    <t>There is no deferred tax and adjustments for over/under provision in respect of prior years.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</si>
  <si>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</si>
  <si>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</si>
  <si>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</si>
  <si>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</si>
  <si>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</si>
  <si>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</si>
  <si>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</si>
  <si>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</si>
  <si>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</si>
  <si>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</si>
  <si>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>There has been no change in the composition of the Group except for the addition of its wholly owned</t>
  </si>
  <si>
    <t>subsidiary Emico (Vietnam) Co. Ltd.</t>
  </si>
  <si>
    <t xml:space="preserve"> Reversal of impairment losses on quoted investment</t>
  </si>
  <si>
    <t xml:space="preserve"> Allowance for doubtful debts no longer required</t>
  </si>
  <si>
    <t>UNAUDITED QUARTERLY REPORT FOR THE FINANCIAL QUARTER ENDED 30 SEPTEMBER 2003</t>
  </si>
  <si>
    <t>AS AT 30 SEPTEMBER 2003</t>
  </si>
  <si>
    <t>30/9/2003</t>
  </si>
  <si>
    <t xml:space="preserve">FOR THE PERIOD ENDED 30 SEPTEMBER 2003 </t>
  </si>
  <si>
    <t>Balance as of September 30,2003</t>
  </si>
  <si>
    <t xml:space="preserve"> Property, plant and equipment written off</t>
  </si>
  <si>
    <t>FOR THE FINANCIAL QUARTER ENDED 30 SEPTEMBER 2003</t>
  </si>
  <si>
    <t xml:space="preserve"> Allowance for slow moving inventories</t>
  </si>
  <si>
    <t xml:space="preserve"> Share of losses in an associated company</t>
  </si>
  <si>
    <t xml:space="preserve"> Gain on disposal of a subsidiary company</t>
  </si>
  <si>
    <t xml:space="preserve"> Loss/(Gain) on disposal of property, plant and equipment</t>
  </si>
  <si>
    <t>30 September 2003.</t>
  </si>
  <si>
    <t>Group borrowings and debt securities as at 30 September  2003 are as follows:</t>
  </si>
  <si>
    <t>The analysis by activity of the Group for the financial period ended 30 September 2003 are as follows:</t>
  </si>
  <si>
    <t>Balance as of January 1,2002</t>
  </si>
  <si>
    <t>Balance as of September 30,2002</t>
  </si>
  <si>
    <t>9 months</t>
  </si>
  <si>
    <t>ended</t>
  </si>
  <si>
    <t xml:space="preserve">FOR THE 9 MONTHS ENDED 30 SEPTEMBER 2003 </t>
  </si>
  <si>
    <t xml:space="preserve">Group for the year ended 31 December 2002. </t>
  </si>
  <si>
    <t>Annual Audited Report</t>
  </si>
  <si>
    <t>There was no qualification on the annual audit report of the preceding financial year.</t>
  </si>
  <si>
    <t>Changes in estimates</t>
  </si>
  <si>
    <t xml:space="preserve">There were no items affecting assets, liabilities, equity, net income or cash flows of the Group that are </t>
  </si>
  <si>
    <t>unusual because of their nature, size or incidence during the quarter under review.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</si>
  <si>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</si>
  <si>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</si>
  <si>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</si>
  <si>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</si>
  <si>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</si>
  <si>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</si>
  <si>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</si>
  <si>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</si>
  <si>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</si>
  <si>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</si>
  <si>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</si>
  <si>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</si>
  <si>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</si>
  <si>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</si>
  <si>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</si>
  <si>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</si>
  <si>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</si>
  <si>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</si>
  <si>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</si>
  <si>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</si>
  <si>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ADDITIONAL INFORMATION AS REQUIRED BY THE KLSE LISTING REQUIREMENTS</t>
  </si>
  <si>
    <t>(PART A OF APPENDIX 9B)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</si>
  <si>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</si>
  <si>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</si>
  <si>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</si>
  <si>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</si>
  <si>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</si>
  <si>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</si>
  <si>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</si>
  <si>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</si>
  <si>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</si>
  <si>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</si>
  <si>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</si>
  <si>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</si>
  <si>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The Directors do not recommend any interim dividend for the period ended September 30,2003.</t>
  </si>
  <si>
    <t>The Group turnover for the current and preceding quarter is maintained at RM13 million. Improvement in the</t>
  </si>
  <si>
    <t>manufacturing and trading division is off set by the decline in the manufacturing of lifts and escalators division.</t>
  </si>
  <si>
    <t>In tandem to the turnover, the Group loss before taxation is contained at RM3.8 million as compared to RM3.0</t>
  </si>
  <si>
    <t>million in the preceding quarter.</t>
  </si>
  <si>
    <t xml:space="preserve">The turnover for the Group for the 9 months ended 30 September 2003 declined by RM25.2 million as compared to </t>
  </si>
  <si>
    <t xml:space="preserve">30 September 2002 due to lower turnover from the property development division as the Phase I and Phase II of  </t>
  </si>
  <si>
    <t xml:space="preserve">Taman Batik, Sungai Petani was completed in the Year 2002. Turnover from the property development division for </t>
  </si>
  <si>
    <t>the 9 months ended 30 September 2003 is RM2.1 million as compared to RM29.1 million in 2002.</t>
  </si>
  <si>
    <t xml:space="preserve"> Payment of development expenditures</t>
  </si>
  <si>
    <t>Cash and cash equivalents at 30 September</t>
  </si>
  <si>
    <t>Loss</t>
  </si>
  <si>
    <t>The Directors are not aware of any contingent liabilities that have arisen since the last annual balance sheet date.</t>
  </si>
  <si>
    <t>approved the Company's application for an extension of time to implement the Proposals</t>
  </si>
  <si>
    <t xml:space="preserve">Announcement that Securities Commission had vide their letter dated 21 Jul 2003 </t>
  </si>
  <si>
    <t>from 25 Jun 2003 to 24 Dec 2003.</t>
  </si>
  <si>
    <t xml:space="preserve">               (c) </t>
  </si>
  <si>
    <t>Emico Holdings Berhad had on 27 August 2003 received a writ of summon from MSNS Holdings</t>
  </si>
  <si>
    <t>Sdn Bhd claiming a sum of RM510,000 being balance of purchase price for purchase of 510,000 units</t>
  </si>
  <si>
    <t>shares (51%) in MSNS-Emico Industries Sdn Bhd (now known as Emico Newk Sdn Bhd). No date for</t>
  </si>
  <si>
    <t>hearing has been fixed for the case.</t>
  </si>
  <si>
    <t>Subject to the completion of the Restructuring Scheme, the Directors does not expect any dramatic improvement</t>
  </si>
  <si>
    <t>in the results for current year.</t>
  </si>
  <si>
    <t xml:space="preserve">Loss before taxation </t>
  </si>
  <si>
    <t>plaintiff's appeal for summary judgement was allowed on 4 July 2003. The Company had submitted an</t>
  </si>
  <si>
    <t>appeal against the decision and hearing date has not been fixed yet.</t>
  </si>
  <si>
    <t xml:space="preserve">application for an Order for Sale of the land charged to the bank and hearing on 20 Nov 2003 has </t>
  </si>
  <si>
    <t>postponed to 26 Feb 2004.</t>
  </si>
  <si>
    <t>On 23 Jul 2003-</t>
  </si>
  <si>
    <t>On 20 Nov 2003</t>
  </si>
  <si>
    <t xml:space="preserve">Announcement by Affin Merchant, on behalf of the Board of Directors that the Rights </t>
  </si>
  <si>
    <t>The allotment and listing of the Rights Shares on the KLSE are expected to be in Mid Dec</t>
  </si>
  <si>
    <t>2003.  The listings of the Rights Shares will signify the completion of the Rights Issue</t>
  </si>
  <si>
    <t>Exercise.</t>
  </si>
  <si>
    <t>Shares were oversubscribed by   27.72%  at the close of the offer period on 14 Nov 2003.</t>
  </si>
  <si>
    <t>B13</t>
  </si>
  <si>
    <t>a) Numerator</t>
  </si>
  <si>
    <t xml:space="preserve">           CUMULATIVE</t>
  </si>
  <si>
    <t>b) Denominator</t>
  </si>
  <si>
    <t xml:space="preserve">Group's loss after tax and minority interest used as </t>
  </si>
  <si>
    <t>numerator in the calculation of basic and diluted EPS</t>
  </si>
  <si>
    <t>Weighted average number of ordinary shares used as</t>
  </si>
  <si>
    <t>denominator in the calculation of basic and diluted EPS</t>
  </si>
  <si>
    <t>a) Basic (sen)</t>
  </si>
  <si>
    <t>b) Fully diluted (sen)</t>
  </si>
  <si>
    <t>(ii) Fully diluted based on 22,260,000 ordinary shares (sen)</t>
  </si>
  <si>
    <t>CONDENSED CONSOLIDATED INCOME  STATEMENT</t>
  </si>
  <si>
    <t xml:space="preserve">Loss per share </t>
  </si>
  <si>
    <t>B14</t>
  </si>
  <si>
    <t>Listing Requirement of Minimum Paid-up Capital of RM40.0 Million for Second Board Company</t>
  </si>
  <si>
    <t>11,130,000 detachable free warrants of which the first call of RM0.45 per ordinary share shall be payable in cash</t>
  </si>
  <si>
    <t xml:space="preserve">upon acceptance whilst the second call of RM0.55 per new ordinary share shall be paid from the Company's </t>
  </si>
  <si>
    <t>share premium account, on the basis of two(2) new ordinary shares of RM1.00 each together with one(1) free</t>
  </si>
  <si>
    <t>warrant for every two(2) existing ordinary shares of RM1.00 each held were over subscribed by 27.2% at the close</t>
  </si>
  <si>
    <t>of the offer period on 14 Nov 2003. Upon the listing of the Right Shares in Mid December 2003, the paid-up</t>
  </si>
  <si>
    <t>capital of the Company will be doubled to 44,520,000 shares of RM1.00 each and comply to the minimum paid up</t>
  </si>
  <si>
    <t>capital as prescribed in the KLSE Listing Requirements.</t>
  </si>
  <si>
    <t xml:space="preserve">The paid-up capital of the Company as at the date of this report is 22,260,000.00 of RM1.00 each. The corporate </t>
  </si>
  <si>
    <t xml:space="preserve">exercise of Renounceable Two-call Rights issue of 22,260,000 new ordinary shares of RM1.00 each together with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</si>
</sst>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5" xfId="0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325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44</v>
      </c>
      <c r="J5" s="3"/>
      <c r="K5" s="3" t="s">
        <v>37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36</v>
      </c>
      <c r="J6" s="3"/>
      <c r="K6" s="3" t="s">
        <v>4</v>
      </c>
      <c r="L6" s="3" t="s">
        <v>36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>
        <v>37894</v>
      </c>
      <c r="I9" s="30">
        <v>37529</v>
      </c>
      <c r="J9" s="3"/>
      <c r="K9" s="30">
        <v>37894</v>
      </c>
      <c r="L9" s="30">
        <v>37529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51</v>
      </c>
      <c r="C11" s="1"/>
      <c r="D11" s="1"/>
      <c r="E11" s="1"/>
      <c r="F11" s="1"/>
      <c r="G11" s="1"/>
      <c r="H11" s="12">
        <v>13458</v>
      </c>
      <c r="I11" s="12">
        <v>21642</v>
      </c>
      <c r="J11" s="1"/>
      <c r="K11" s="12">
        <v>46730</v>
      </c>
      <c r="L11" s="12">
        <v>71920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71</v>
      </c>
      <c r="C13" s="1"/>
      <c r="D13" s="1"/>
      <c r="E13" s="1"/>
      <c r="F13" s="1"/>
      <c r="G13" s="1"/>
      <c r="H13" s="31">
        <v>346</v>
      </c>
      <c r="I13" s="31">
        <v>237</v>
      </c>
      <c r="J13" s="18"/>
      <c r="K13" s="31">
        <v>2386</v>
      </c>
      <c r="L13" s="31">
        <v>873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53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54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72</v>
      </c>
      <c r="C17" s="1"/>
      <c r="D17" s="1"/>
      <c r="E17" s="1"/>
      <c r="F17" s="1"/>
      <c r="G17" s="27"/>
      <c r="H17" s="28">
        <v>524</v>
      </c>
      <c r="I17" s="28">
        <v>969</v>
      </c>
      <c r="J17" s="14"/>
      <c r="K17" s="8">
        <v>1943</v>
      </c>
      <c r="L17" s="8">
        <v>3472</v>
      </c>
      <c r="M17" s="1"/>
    </row>
    <row r="18" spans="1:13" ht="12.75">
      <c r="A18" s="1" t="s">
        <v>9</v>
      </c>
      <c r="B18" s="1" t="s">
        <v>52</v>
      </c>
      <c r="C18" s="1"/>
      <c r="D18" s="1"/>
      <c r="E18" s="1"/>
      <c r="F18" s="1"/>
      <c r="G18" s="27"/>
      <c r="H18" s="28">
        <v>-3761</v>
      </c>
      <c r="I18" s="28">
        <v>-3290</v>
      </c>
      <c r="J18" s="14"/>
      <c r="K18" s="8">
        <v>-10044</v>
      </c>
      <c r="L18" s="8">
        <v>-9562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-580</v>
      </c>
      <c r="I19" s="28">
        <v>-471</v>
      </c>
      <c r="J19" s="14"/>
      <c r="K19" s="8">
        <v>-1574</v>
      </c>
      <c r="L19" s="8">
        <v>-1457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0</v>
      </c>
      <c r="L20" s="9">
        <v>0</v>
      </c>
      <c r="M20" s="1"/>
    </row>
    <row r="21" spans="1:13" ht="12.75">
      <c r="A21" s="1" t="s">
        <v>15</v>
      </c>
      <c r="B21" s="1" t="s">
        <v>55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56</v>
      </c>
      <c r="C22" s="1"/>
      <c r="D22" s="1"/>
      <c r="E22" s="1"/>
      <c r="F22" s="1"/>
      <c r="G22" s="1"/>
      <c r="H22" s="10">
        <f>SUM(H17:H20)</f>
        <v>-3817</v>
      </c>
      <c r="I22" s="10">
        <f>SUM(I17:I20)</f>
        <v>-2792</v>
      </c>
      <c r="J22" s="14"/>
      <c r="K22" s="10">
        <f>SUM(K17:K20)</f>
        <v>-9675</v>
      </c>
      <c r="L22" s="10">
        <f>SUM(L17:L20)</f>
        <v>-7547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57</v>
      </c>
      <c r="C24" s="1"/>
      <c r="D24" s="1"/>
      <c r="E24" s="1"/>
      <c r="F24" s="1"/>
      <c r="G24" s="1"/>
      <c r="H24" s="11">
        <v>0</v>
      </c>
      <c r="I24" s="11">
        <v>-60</v>
      </c>
      <c r="J24" s="14"/>
      <c r="K24" s="11">
        <v>0</v>
      </c>
      <c r="L24" s="11">
        <v>-180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58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59</v>
      </c>
      <c r="C27" s="1"/>
      <c r="D27" s="1"/>
      <c r="E27" s="1"/>
      <c r="F27" s="1"/>
      <c r="G27" s="1"/>
      <c r="H27" s="10">
        <f>+H22+H24</f>
        <v>-3817</v>
      </c>
      <c r="I27" s="10">
        <f>+I22+I24</f>
        <v>-2852</v>
      </c>
      <c r="J27" s="14"/>
      <c r="K27" s="10">
        <f>+K22+K24</f>
        <v>-9675</v>
      </c>
      <c r="L27" s="10">
        <f>+L22+L24</f>
        <v>-7727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60</v>
      </c>
      <c r="C29" s="1"/>
      <c r="D29" s="1"/>
      <c r="E29" s="1"/>
      <c r="F29" s="1"/>
      <c r="G29" s="1"/>
      <c r="H29" s="11">
        <v>5</v>
      </c>
      <c r="I29" s="11">
        <v>16</v>
      </c>
      <c r="J29" s="14"/>
      <c r="K29" s="11">
        <v>16</v>
      </c>
      <c r="L29" s="11">
        <v>28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74</v>
      </c>
      <c r="C31" s="1"/>
      <c r="D31" s="1"/>
      <c r="E31" s="1"/>
      <c r="F31" s="1"/>
      <c r="G31" s="1"/>
      <c r="H31" s="10">
        <f>+H27-H29</f>
        <v>-3822</v>
      </c>
      <c r="I31" s="10">
        <f>+I27-I29</f>
        <v>-2868</v>
      </c>
      <c r="J31" s="14"/>
      <c r="K31" s="10">
        <f>+K27-K29</f>
        <v>-9691</v>
      </c>
      <c r="L31" s="10">
        <f>+L27-L29</f>
        <v>-7755</v>
      </c>
      <c r="M31" s="1"/>
    </row>
    <row r="32" spans="1:13" ht="12.75">
      <c r="A32" s="1"/>
      <c r="B32" s="1" t="s">
        <v>73</v>
      </c>
      <c r="C32" s="1"/>
      <c r="D32" s="1"/>
      <c r="E32" s="1"/>
      <c r="F32" s="1"/>
      <c r="G32" s="1"/>
      <c r="H32" s="1">
        <v>49</v>
      </c>
      <c r="I32" s="1">
        <v>15</v>
      </c>
      <c r="J32" s="1"/>
      <c r="K32" s="1">
        <v>109</v>
      </c>
      <c r="L32" s="1">
        <v>55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61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62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-3773</v>
      </c>
      <c r="I37" s="10">
        <f>+I31+I32+I34</f>
        <v>-2853</v>
      </c>
      <c r="J37" s="10"/>
      <c r="K37" s="10">
        <f>+K31+K32+K34</f>
        <v>-9582</v>
      </c>
      <c r="L37" s="10">
        <f>+L31+L32+L34</f>
        <v>-7700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75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63</v>
      </c>
      <c r="B43" s="1" t="s">
        <v>64</v>
      </c>
      <c r="C43" s="1"/>
      <c r="D43" s="1"/>
      <c r="E43" s="1"/>
      <c r="F43" s="1"/>
      <c r="G43" s="1"/>
      <c r="H43" s="12">
        <f>+H37+H41</f>
        <v>-3773</v>
      </c>
      <c r="I43" s="12">
        <f>+I37+I41</f>
        <v>-2853</v>
      </c>
      <c r="J43" s="14"/>
      <c r="K43" s="12">
        <f>+K37+K41</f>
        <v>-9582</v>
      </c>
      <c r="L43" s="12">
        <f>+L37+L41</f>
        <v>-7700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65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3.5" thickBot="1">
      <c r="A46" s="1"/>
      <c r="B46" s="1" t="s">
        <v>35</v>
      </c>
      <c r="C46" s="1"/>
      <c r="D46" s="1"/>
      <c r="E46" s="1"/>
      <c r="F46" s="1"/>
      <c r="G46" s="1"/>
      <c r="H46" s="13">
        <f>+H37/22260*100</f>
        <v>-16.949685534591193</v>
      </c>
      <c r="I46" s="13">
        <f>+I43/22260*100</f>
        <v>-12.816711590296496</v>
      </c>
      <c r="J46" s="16"/>
      <c r="K46" s="13">
        <f>+K43/22260*100</f>
        <v>-43.04582210242587</v>
      </c>
      <c r="L46" s="13">
        <f>+L43/22260*100</f>
        <v>-34.59119496855346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thickBot="1">
      <c r="A48" s="1"/>
      <c r="B48" s="1" t="s">
        <v>324</v>
      </c>
      <c r="C48" s="1"/>
      <c r="D48" s="1"/>
      <c r="E48" s="1"/>
      <c r="F48" s="1"/>
      <c r="G48" s="1"/>
      <c r="H48" s="68">
        <v>-16.9</v>
      </c>
      <c r="I48" s="68">
        <v>-12.8</v>
      </c>
      <c r="J48" s="1"/>
      <c r="K48" s="13">
        <v>-43</v>
      </c>
      <c r="L48" s="68">
        <v>-34.6</v>
      </c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0" ht="12.75">
      <c r="A51" s="1" t="s">
        <v>122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 t="s">
        <v>123</v>
      </c>
      <c r="B52" s="1"/>
      <c r="C52" s="1"/>
      <c r="D52" s="1"/>
      <c r="E52" s="1"/>
      <c r="F52" s="1"/>
      <c r="G52" s="1"/>
      <c r="H52" s="1"/>
      <c r="I52" s="1"/>
      <c r="J52" s="1"/>
    </row>
    <row r="53" spans="1:8" ht="12.75">
      <c r="A53" s="1"/>
      <c r="B53" s="1"/>
      <c r="C53" s="1"/>
      <c r="D53" s="1"/>
      <c r="E53" s="1"/>
      <c r="F53" s="1"/>
      <c r="G53" s="15"/>
      <c r="H53" s="10"/>
    </row>
    <row r="54" spans="1:8" ht="12.75">
      <c r="A54" s="1"/>
      <c r="B54" s="1"/>
      <c r="C54" s="1"/>
      <c r="D54" s="1"/>
      <c r="E54" s="1"/>
      <c r="F54" s="1"/>
      <c r="G54" s="15"/>
      <c r="H54" s="10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</sheetData>
  <printOptions/>
  <pageMargins left="0.35" right="0.33" top="0.64" bottom="0.84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workbookViewId="0" topLeftCell="A1">
      <selection activeCell="F15" sqref="F15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91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221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2" t="s">
        <v>222</v>
      </c>
      <c r="G9" s="3"/>
      <c r="H9" s="32" t="s">
        <v>78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92</v>
      </c>
      <c r="B11" s="1"/>
      <c r="C11" s="1"/>
      <c r="D11" s="1"/>
      <c r="E11" s="1"/>
      <c r="F11" s="10">
        <v>33199</v>
      </c>
      <c r="G11" s="10"/>
      <c r="H11" s="10">
        <v>31516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93</v>
      </c>
      <c r="B13" s="1"/>
      <c r="C13" s="1"/>
      <c r="D13" s="1"/>
      <c r="E13" s="1"/>
      <c r="F13" s="10">
        <v>3180</v>
      </c>
      <c r="G13" s="10"/>
      <c r="H13" s="10">
        <v>2752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94</v>
      </c>
      <c r="B15" s="1"/>
      <c r="C15" s="1"/>
      <c r="D15" s="1"/>
      <c r="E15" s="1"/>
      <c r="F15" s="10">
        <v>423</v>
      </c>
      <c r="G15" s="10"/>
      <c r="H15" s="10">
        <v>423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95</v>
      </c>
      <c r="B17" s="1"/>
      <c r="C17" s="1"/>
      <c r="D17" s="1"/>
      <c r="E17" s="1"/>
      <c r="F17" s="10">
        <v>662</v>
      </c>
      <c r="G17" s="10"/>
      <c r="H17" s="10">
        <v>502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96</v>
      </c>
      <c r="B19" s="1"/>
      <c r="C19" s="1"/>
      <c r="D19" s="1"/>
      <c r="E19" s="1"/>
      <c r="F19" s="10">
        <v>3918</v>
      </c>
      <c r="G19" s="10"/>
      <c r="H19" s="10">
        <v>4087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97</v>
      </c>
      <c r="B21" s="1"/>
      <c r="C21" s="1"/>
      <c r="D21" s="1"/>
      <c r="E21" s="1"/>
      <c r="F21" s="10">
        <v>25669</v>
      </c>
      <c r="G21" s="14"/>
      <c r="H21" s="10">
        <v>22925</v>
      </c>
    </row>
    <row r="22" spans="1:8" ht="12.75">
      <c r="A22" s="1"/>
      <c r="B22" s="1"/>
      <c r="C22" s="1"/>
      <c r="D22" s="1"/>
      <c r="E22" s="1"/>
      <c r="F22" s="10"/>
      <c r="G22" s="14"/>
      <c r="H22" s="10"/>
    </row>
    <row r="23" spans="1:8" ht="12.75">
      <c r="A23" s="1" t="s">
        <v>98</v>
      </c>
      <c r="B23" s="1"/>
      <c r="C23" s="1"/>
      <c r="D23" s="1"/>
      <c r="E23" s="1"/>
      <c r="F23" s="10"/>
      <c r="G23" s="14"/>
      <c r="H23" s="10"/>
    </row>
    <row r="24" spans="1:8" ht="12.75">
      <c r="A24" s="1"/>
      <c r="B24" s="1" t="s">
        <v>77</v>
      </c>
      <c r="C24" s="1"/>
      <c r="D24" s="1"/>
      <c r="E24" s="1"/>
      <c r="F24" s="22">
        <v>26534</v>
      </c>
      <c r="G24" s="14"/>
      <c r="H24" s="22">
        <v>25967</v>
      </c>
    </row>
    <row r="25" spans="1:8" ht="12.75">
      <c r="A25" s="1"/>
      <c r="B25" s="1" t="s">
        <v>45</v>
      </c>
      <c r="C25" s="1"/>
      <c r="D25" s="1"/>
      <c r="E25" s="1"/>
      <c r="F25" s="8">
        <v>11268</v>
      </c>
      <c r="G25" s="14"/>
      <c r="H25" s="8">
        <v>10010</v>
      </c>
    </row>
    <row r="26" spans="1:8" ht="12.75">
      <c r="A26" s="1"/>
      <c r="B26" s="1" t="s">
        <v>46</v>
      </c>
      <c r="C26" s="1"/>
      <c r="D26" s="1"/>
      <c r="E26" s="1"/>
      <c r="F26" s="8">
        <v>37935</v>
      </c>
      <c r="G26" s="14" t="s">
        <v>0</v>
      </c>
      <c r="H26" s="8">
        <v>39104</v>
      </c>
    </row>
    <row r="27" spans="1:8" ht="12.75">
      <c r="A27" s="1"/>
      <c r="B27" s="1" t="s">
        <v>50</v>
      </c>
      <c r="C27" s="1"/>
      <c r="D27" s="1"/>
      <c r="E27" s="1"/>
      <c r="F27" s="8">
        <v>9998</v>
      </c>
      <c r="G27" s="14"/>
      <c r="H27" s="8">
        <v>13398</v>
      </c>
    </row>
    <row r="28" spans="1:8" ht="12.75">
      <c r="A28" s="1"/>
      <c r="B28" s="1" t="s">
        <v>38</v>
      </c>
      <c r="C28" s="1"/>
      <c r="D28" s="1"/>
      <c r="E28" s="1"/>
      <c r="F28" s="8">
        <v>1140</v>
      </c>
      <c r="G28" s="14"/>
      <c r="H28" s="8">
        <v>1269</v>
      </c>
    </row>
    <row r="29" spans="1:8" ht="12.75">
      <c r="A29" s="1"/>
      <c r="B29" s="1" t="s">
        <v>39</v>
      </c>
      <c r="C29" s="1"/>
      <c r="D29" s="1"/>
      <c r="E29" s="1"/>
      <c r="F29" s="8">
        <v>38</v>
      </c>
      <c r="G29" s="14"/>
      <c r="H29" s="8">
        <v>55</v>
      </c>
    </row>
    <row r="30" spans="1:8" ht="12.75">
      <c r="A30" s="1"/>
      <c r="B30" s="1" t="s">
        <v>76</v>
      </c>
      <c r="C30" s="1"/>
      <c r="D30" s="1"/>
      <c r="E30" s="1"/>
      <c r="F30" s="8">
        <v>10098</v>
      </c>
      <c r="G30" s="14"/>
      <c r="H30" s="8">
        <v>11738</v>
      </c>
    </row>
    <row r="31" spans="1:8" ht="12.75">
      <c r="A31" s="1"/>
      <c r="B31" s="1" t="s">
        <v>47</v>
      </c>
      <c r="C31" s="1"/>
      <c r="D31" s="1"/>
      <c r="E31" s="1"/>
      <c r="F31" s="9">
        <v>5024</v>
      </c>
      <c r="G31" s="14"/>
      <c r="H31" s="9">
        <v>8388</v>
      </c>
    </row>
    <row r="32" spans="1:8" ht="12.75">
      <c r="A32" s="1"/>
      <c r="B32" s="1"/>
      <c r="C32" s="1"/>
      <c r="D32" s="1"/>
      <c r="E32" s="1"/>
      <c r="F32" s="23">
        <f>SUM(F24:F31)</f>
        <v>102035</v>
      </c>
      <c r="G32" s="14"/>
      <c r="H32" s="23">
        <f>SUM(H24:H31)</f>
        <v>109929</v>
      </c>
    </row>
    <row r="33" spans="1:8" ht="12.75">
      <c r="A33" s="1"/>
      <c r="B33" s="1"/>
      <c r="C33" s="1"/>
      <c r="D33" s="1"/>
      <c r="E33" s="1"/>
      <c r="F33" s="10"/>
      <c r="G33" s="14"/>
      <c r="H33" s="10"/>
    </row>
    <row r="34" spans="1:8" ht="12.75">
      <c r="A34" s="1" t="s">
        <v>99</v>
      </c>
      <c r="B34" s="1"/>
      <c r="C34" s="1"/>
      <c r="D34" s="1"/>
      <c r="E34" s="1"/>
      <c r="F34" s="10"/>
      <c r="G34" s="14"/>
      <c r="H34" s="10"/>
    </row>
    <row r="35" spans="1:8" ht="12.75">
      <c r="A35" s="1"/>
      <c r="B35" s="1" t="s">
        <v>48</v>
      </c>
      <c r="C35" s="1"/>
      <c r="D35" s="1"/>
      <c r="E35" s="1"/>
      <c r="F35" s="22">
        <v>9522</v>
      </c>
      <c r="G35" s="14"/>
      <c r="H35" s="22">
        <v>10443</v>
      </c>
    </row>
    <row r="36" spans="1:8" ht="12.75">
      <c r="A36" s="1"/>
      <c r="B36" s="1" t="s">
        <v>40</v>
      </c>
      <c r="C36" s="1"/>
      <c r="D36" s="1"/>
      <c r="E36" s="1"/>
      <c r="F36" s="8">
        <v>0</v>
      </c>
      <c r="G36" s="14"/>
      <c r="H36" s="8">
        <v>1340</v>
      </c>
    </row>
    <row r="37" spans="1:8" ht="12.75">
      <c r="A37" s="1"/>
      <c r="B37" s="1" t="s">
        <v>49</v>
      </c>
      <c r="C37" s="1"/>
      <c r="D37" s="1"/>
      <c r="E37" s="1"/>
      <c r="F37" s="8">
        <v>51755</v>
      </c>
      <c r="G37" s="14"/>
      <c r="H37" s="8">
        <v>48097</v>
      </c>
    </row>
    <row r="38" spans="1:8" ht="12.75">
      <c r="A38" s="1"/>
      <c r="B38" s="1" t="s">
        <v>41</v>
      </c>
      <c r="C38" s="1"/>
      <c r="D38" s="1"/>
      <c r="E38" s="1"/>
      <c r="F38" s="8">
        <v>984</v>
      </c>
      <c r="G38" s="14"/>
      <c r="H38" s="8">
        <v>2559</v>
      </c>
    </row>
    <row r="39" spans="1:8" ht="12.75">
      <c r="A39" s="1"/>
      <c r="B39" s="1" t="s">
        <v>42</v>
      </c>
      <c r="C39" s="1"/>
      <c r="D39" s="1"/>
      <c r="E39" s="1"/>
      <c r="F39" s="8">
        <f>61159+90609+31</f>
        <v>151799</v>
      </c>
      <c r="G39" s="14"/>
      <c r="H39" s="8">
        <v>144906</v>
      </c>
    </row>
    <row r="40" spans="1:8" ht="12.75">
      <c r="A40" s="1"/>
      <c r="B40" s="1" t="s">
        <v>43</v>
      </c>
      <c r="C40" s="1"/>
      <c r="D40" s="1"/>
      <c r="E40" s="1"/>
      <c r="F40" s="8">
        <v>702</v>
      </c>
      <c r="G40" s="14"/>
      <c r="H40" s="8">
        <v>735</v>
      </c>
    </row>
    <row r="41" spans="1:8" ht="12.75">
      <c r="A41" s="1"/>
      <c r="B41" s="1"/>
      <c r="C41" s="1"/>
      <c r="D41" s="1"/>
      <c r="E41" s="1"/>
      <c r="F41" s="23">
        <f>SUM(F35:F40)</f>
        <v>214762</v>
      </c>
      <c r="G41" s="14"/>
      <c r="H41" s="23">
        <f>SUM(H35:H40)</f>
        <v>208080</v>
      </c>
    </row>
    <row r="42" spans="1:8" ht="12.75">
      <c r="A42" s="1"/>
      <c r="B42" s="1"/>
      <c r="C42" s="1"/>
      <c r="D42" s="1"/>
      <c r="E42" s="1"/>
      <c r="F42" s="10"/>
      <c r="G42" s="14"/>
      <c r="H42" s="10"/>
    </row>
    <row r="43" spans="1:8" ht="12.75">
      <c r="A43" s="1" t="s">
        <v>100</v>
      </c>
      <c r="B43" s="1"/>
      <c r="C43" s="1"/>
      <c r="D43" s="1"/>
      <c r="E43" s="1"/>
      <c r="F43" s="10">
        <f>+F32-F41</f>
        <v>-112727</v>
      </c>
      <c r="G43" s="14"/>
      <c r="H43" s="10">
        <f>+H32-H41</f>
        <v>-98151</v>
      </c>
    </row>
    <row r="44" spans="1:8" ht="12.75">
      <c r="A44" s="1"/>
      <c r="B44" s="1"/>
      <c r="C44" s="1"/>
      <c r="D44" s="1"/>
      <c r="E44" s="1"/>
      <c r="F44" s="26"/>
      <c r="G44" s="14"/>
      <c r="H44" s="26"/>
    </row>
    <row r="45" spans="1:8" ht="13.5" thickBot="1">
      <c r="A45" s="1"/>
      <c r="B45" s="1"/>
      <c r="C45" s="1"/>
      <c r="D45" s="1"/>
      <c r="E45" s="1"/>
      <c r="F45" s="12">
        <f>+F43+F11+F13+F15+F17+F19+F21</f>
        <v>-45676</v>
      </c>
      <c r="G45" s="14"/>
      <c r="H45" s="12">
        <f>+H43+H11+H13+H15+H17+H19+H21</f>
        <v>-35946</v>
      </c>
    </row>
    <row r="46" spans="1:9" ht="12.75">
      <c r="A46" s="1"/>
      <c r="B46" s="1"/>
      <c r="C46" s="1"/>
      <c r="D46" s="1"/>
      <c r="E46" s="1"/>
      <c r="F46" s="10"/>
      <c r="G46" s="14"/>
      <c r="H46" s="10"/>
      <c r="I46" s="5" t="s">
        <v>0</v>
      </c>
    </row>
    <row r="47" spans="1:8" ht="12.75">
      <c r="A47" s="1" t="s">
        <v>101</v>
      </c>
      <c r="B47" s="1"/>
      <c r="C47" s="1"/>
      <c r="D47" s="1"/>
      <c r="E47" s="1"/>
      <c r="F47" s="10"/>
      <c r="G47" s="14"/>
      <c r="H47" s="10"/>
    </row>
    <row r="48" spans="1:8" ht="12.75">
      <c r="A48" s="1" t="s">
        <v>66</v>
      </c>
      <c r="B48" s="1"/>
      <c r="C48" s="1"/>
      <c r="D48" s="1"/>
      <c r="E48" s="1"/>
      <c r="F48" s="22">
        <v>22260</v>
      </c>
      <c r="G48" s="14"/>
      <c r="H48" s="22">
        <v>22260</v>
      </c>
    </row>
    <row r="49" spans="1:8" ht="12.75">
      <c r="A49" s="1" t="s">
        <v>33</v>
      </c>
      <c r="B49" s="1"/>
      <c r="C49" s="1"/>
      <c r="D49" s="1"/>
      <c r="E49" s="1"/>
      <c r="F49" s="8"/>
      <c r="G49" s="14"/>
      <c r="H49" s="8"/>
    </row>
    <row r="50" spans="1:8" ht="12.75">
      <c r="A50" s="1"/>
      <c r="B50" s="1" t="s">
        <v>67</v>
      </c>
      <c r="C50" s="1"/>
      <c r="D50" s="1"/>
      <c r="E50" s="1"/>
      <c r="F50" s="8">
        <v>20100</v>
      </c>
      <c r="G50" s="14"/>
      <c r="H50" s="8">
        <v>20100</v>
      </c>
    </row>
    <row r="51" spans="1:8" ht="12.75">
      <c r="A51" s="1"/>
      <c r="B51" s="1" t="s">
        <v>68</v>
      </c>
      <c r="C51" s="1"/>
      <c r="D51" s="1"/>
      <c r="E51" s="1"/>
      <c r="F51" s="8">
        <v>1667</v>
      </c>
      <c r="G51" s="14"/>
      <c r="H51" s="8">
        <v>1667</v>
      </c>
    </row>
    <row r="52" spans="1:8" ht="12.75">
      <c r="A52" s="1"/>
      <c r="B52" s="1" t="s">
        <v>69</v>
      </c>
      <c r="C52" s="1"/>
      <c r="D52" s="1"/>
      <c r="E52" s="1"/>
      <c r="F52" s="8">
        <v>45</v>
      </c>
      <c r="G52" s="14"/>
      <c r="H52" s="8">
        <v>0</v>
      </c>
    </row>
    <row r="53" spans="1:8" ht="12.75">
      <c r="A53" s="1"/>
      <c r="B53" s="1" t="s">
        <v>70</v>
      </c>
      <c r="C53" s="1"/>
      <c r="D53" s="1"/>
      <c r="E53" s="1"/>
      <c r="F53" s="9">
        <v>-90638</v>
      </c>
      <c r="G53" s="14"/>
      <c r="H53" s="9">
        <v>-81056</v>
      </c>
    </row>
    <row r="54" spans="1:8" ht="12.75">
      <c r="A54" s="1"/>
      <c r="B54" s="1"/>
      <c r="C54" s="1"/>
      <c r="D54" s="1"/>
      <c r="E54" s="1"/>
      <c r="F54" s="23">
        <f>SUM(F48:F53)</f>
        <v>-46566</v>
      </c>
      <c r="G54" s="14"/>
      <c r="H54" s="23">
        <f>SUM(H48:H53)</f>
        <v>-37029</v>
      </c>
    </row>
    <row r="55" spans="1:8" ht="12.75">
      <c r="A55" s="1"/>
      <c r="B55" s="1"/>
      <c r="C55" s="1"/>
      <c r="D55" s="1"/>
      <c r="E55" s="1"/>
      <c r="F55" s="10"/>
      <c r="G55" s="14"/>
      <c r="H55" s="10"/>
    </row>
    <row r="56" spans="1:8" ht="12.75">
      <c r="A56" s="1" t="s">
        <v>102</v>
      </c>
      <c r="B56" s="1"/>
      <c r="C56" s="1"/>
      <c r="D56" s="1"/>
      <c r="E56" s="1"/>
      <c r="F56" s="10">
        <v>805</v>
      </c>
      <c r="G56" s="14"/>
      <c r="H56" s="10">
        <v>914</v>
      </c>
    </row>
    <row r="57" spans="1:8" ht="12.75">
      <c r="A57" s="1"/>
      <c r="B57" s="1"/>
      <c r="C57" s="1"/>
      <c r="D57" s="1"/>
      <c r="E57" s="1"/>
      <c r="F57" s="10"/>
      <c r="G57" s="14"/>
      <c r="H57" s="10"/>
    </row>
    <row r="58" spans="1:8" ht="12.75">
      <c r="A58" s="1" t="s">
        <v>103</v>
      </c>
      <c r="B58" s="1"/>
      <c r="C58" s="1"/>
      <c r="D58" s="1"/>
      <c r="E58" s="1"/>
      <c r="F58" s="10">
        <v>85</v>
      </c>
      <c r="G58" s="14"/>
      <c r="H58" s="10">
        <f>62+107</f>
        <v>169</v>
      </c>
    </row>
    <row r="59" spans="1:8" ht="12.75">
      <c r="A59" s="1"/>
      <c r="B59" s="1"/>
      <c r="C59" s="1"/>
      <c r="D59" s="1"/>
      <c r="E59" s="1"/>
      <c r="F59" s="26"/>
      <c r="G59" s="14"/>
      <c r="H59" s="26"/>
    </row>
    <row r="60" spans="1:8" ht="13.5" thickBot="1">
      <c r="A60" s="1"/>
      <c r="B60" s="1"/>
      <c r="C60" s="1"/>
      <c r="D60" s="1"/>
      <c r="E60" s="29" t="s">
        <v>0</v>
      </c>
      <c r="F60" s="12">
        <f>+F54+F56+F58</f>
        <v>-45676</v>
      </c>
      <c r="G60" s="14"/>
      <c r="H60" s="12">
        <f>+H54+H56+H58</f>
        <v>-35946</v>
      </c>
    </row>
    <row r="61" spans="1:8" ht="12.75">
      <c r="A61" s="1"/>
      <c r="B61" s="1"/>
      <c r="C61" s="1"/>
      <c r="D61" s="1"/>
      <c r="E61" s="1"/>
      <c r="F61" s="10"/>
      <c r="G61" s="14"/>
      <c r="H61" s="10"/>
    </row>
    <row r="62" spans="1:8" ht="13.5" thickBot="1">
      <c r="A62" s="1" t="s">
        <v>104</v>
      </c>
      <c r="B62" s="1"/>
      <c r="C62" s="1"/>
      <c r="D62" s="1"/>
      <c r="E62" s="1"/>
      <c r="F62" s="25">
        <f>(+F54-F19)/F48*100</f>
        <v>-226.7924528301887</v>
      </c>
      <c r="G62" s="24"/>
      <c r="H62" s="25">
        <f>(+H54-H19)/H48*100</f>
        <v>-184.70799640610963</v>
      </c>
    </row>
    <row r="63" spans="1:8" ht="12.75">
      <c r="A63" s="1"/>
      <c r="B63" s="1"/>
      <c r="C63" s="1"/>
      <c r="D63" s="1"/>
      <c r="E63" s="1"/>
      <c r="F63" s="1"/>
      <c r="G63" s="15"/>
      <c r="H63" s="1"/>
    </row>
    <row r="64" spans="1:10" ht="12.75">
      <c r="A64" s="1" t="s">
        <v>204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 t="s">
        <v>201</v>
      </c>
      <c r="B65" s="1"/>
      <c r="C65" s="1"/>
      <c r="D65" s="1"/>
      <c r="E65" s="1"/>
      <c r="F65" s="1"/>
      <c r="G65" s="1"/>
      <c r="H65" s="1"/>
      <c r="I65" s="1"/>
      <c r="J65" s="1"/>
    </row>
    <row r="66" spans="1:8" ht="12.75">
      <c r="A66" s="1"/>
      <c r="B66" s="1"/>
      <c r="C66" s="1"/>
      <c r="D66" s="1"/>
      <c r="E66" s="1"/>
      <c r="F66" s="1"/>
      <c r="G66" s="15"/>
      <c r="H66" s="10"/>
    </row>
    <row r="67" spans="1:8" ht="12.75">
      <c r="A67" s="1"/>
      <c r="B67" s="1"/>
      <c r="C67" s="1"/>
      <c r="D67" s="1"/>
      <c r="E67" s="1"/>
      <c r="F67" s="1"/>
      <c r="G67" s="15"/>
      <c r="H67" s="10"/>
    </row>
    <row r="68" spans="1:8" ht="12.75">
      <c r="A68" s="1"/>
      <c r="B68" s="1"/>
      <c r="C68" s="1"/>
      <c r="D68" s="1"/>
      <c r="E68" s="1"/>
      <c r="F68" s="1"/>
      <c r="G68" s="15"/>
      <c r="H68" s="10"/>
    </row>
    <row r="69" spans="1:8" ht="12.75">
      <c r="A69" s="1"/>
      <c r="B69" s="1"/>
      <c r="C69" s="1"/>
      <c r="D69" s="1"/>
      <c r="E69" s="1"/>
      <c r="F69" s="1"/>
      <c r="G69" s="15"/>
      <c r="H69" s="10"/>
    </row>
    <row r="70" spans="1:8" ht="12.75">
      <c r="A70" s="1"/>
      <c r="B70" s="1"/>
      <c r="C70" s="1"/>
      <c r="D70" s="1"/>
      <c r="E70" s="1"/>
      <c r="F70" s="1"/>
      <c r="G70" s="15"/>
      <c r="H70" s="10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6:8" ht="12.75">
      <c r="F93" s="1"/>
      <c r="G93" s="15"/>
      <c r="H93" s="10"/>
    </row>
    <row r="94" spans="6:8" ht="12.75">
      <c r="F94" s="1"/>
      <c r="G94" s="15"/>
      <c r="H94" s="10"/>
    </row>
    <row r="95" spans="6:8" ht="12.75">
      <c r="F95" s="1"/>
      <c r="G95" s="15"/>
      <c r="H95" s="10"/>
    </row>
    <row r="96" spans="6:8" ht="12.75">
      <c r="F96" s="1"/>
      <c r="G96" s="15"/>
      <c r="H96" s="10"/>
    </row>
    <row r="97" spans="6:8" ht="12.75">
      <c r="F97" s="1"/>
      <c r="G97" s="15"/>
      <c r="H97" s="10"/>
    </row>
    <row r="98" spans="6:8" ht="12.75">
      <c r="F98" s="1"/>
      <c r="G98" s="1"/>
      <c r="H98" s="10"/>
    </row>
    <row r="99" spans="6:8" ht="12.75">
      <c r="F99" s="1"/>
      <c r="G99" s="1"/>
      <c r="H99" s="10"/>
    </row>
    <row r="100" spans="6:8" ht="12.75">
      <c r="F100" s="1"/>
      <c r="G100" s="1"/>
      <c r="H100" s="10"/>
    </row>
    <row r="101" spans="6:8" ht="12.75">
      <c r="F101" s="1"/>
      <c r="G101" s="1"/>
      <c r="H101" s="10"/>
    </row>
    <row r="102" spans="6:8" ht="12.75">
      <c r="F102" s="1"/>
      <c r="G102" s="1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ht="12.75">
      <c r="H164" s="35"/>
    </row>
    <row r="165" ht="12.75">
      <c r="H165" s="35"/>
    </row>
    <row r="166" ht="12.75">
      <c r="H166" s="35"/>
    </row>
    <row r="167" ht="12.75">
      <c r="H167" s="35"/>
    </row>
    <row r="168" ht="12.75">
      <c r="H168" s="35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</sheetData>
  <printOptions/>
  <pageMargins left="0.43" right="0.48" top="0.34" bottom="0.21" header="0.5" footer="0.21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0"/>
  <sheetViews>
    <sheetView workbookViewId="0" topLeftCell="A1">
      <selection activeCell="I6" sqref="I6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2.7109375" style="0" customWidth="1"/>
  </cols>
  <sheetData>
    <row r="1" ht="12.75">
      <c r="A1" s="2" t="s">
        <v>7</v>
      </c>
    </row>
    <row r="2" ht="12.75">
      <c r="A2" s="2" t="s">
        <v>79</v>
      </c>
    </row>
    <row r="3" ht="12.75">
      <c r="A3" s="2" t="s">
        <v>223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2" ht="12.75">
      <c r="A6" s="1"/>
      <c r="B6" s="1"/>
      <c r="C6" s="1"/>
      <c r="D6" s="1"/>
      <c r="E6" s="33" t="s">
        <v>80</v>
      </c>
      <c r="F6" s="33" t="s">
        <v>81</v>
      </c>
      <c r="G6" s="33" t="s">
        <v>82</v>
      </c>
      <c r="H6" s="33" t="s">
        <v>83</v>
      </c>
      <c r="I6" s="33" t="s">
        <v>84</v>
      </c>
      <c r="J6" s="1"/>
      <c r="K6" s="1"/>
      <c r="L6" s="1"/>
    </row>
    <row r="7" spans="1:12" ht="12.75">
      <c r="A7" s="1"/>
      <c r="B7" s="1"/>
      <c r="C7" s="1"/>
      <c r="D7" s="1"/>
      <c r="E7" s="34" t="s">
        <v>85</v>
      </c>
      <c r="F7" s="34" t="s">
        <v>86</v>
      </c>
      <c r="G7" s="34" t="s">
        <v>87</v>
      </c>
      <c r="H7" s="34" t="s">
        <v>88</v>
      </c>
      <c r="I7" s="34" t="s">
        <v>89</v>
      </c>
      <c r="J7" s="34" t="s">
        <v>90</v>
      </c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124</v>
      </c>
      <c r="B9" s="1"/>
      <c r="C9" s="1"/>
      <c r="D9" s="1"/>
      <c r="E9" s="10">
        <v>22260</v>
      </c>
      <c r="F9" s="10">
        <v>20100</v>
      </c>
      <c r="G9" s="10">
        <v>1667</v>
      </c>
      <c r="H9" s="10">
        <v>0</v>
      </c>
      <c r="I9" s="10">
        <v>-81056</v>
      </c>
      <c r="J9" s="10">
        <f>SUM(E9:I9)</f>
        <v>-37029</v>
      </c>
      <c r="K9" s="1"/>
      <c r="L9" s="1"/>
    </row>
    <row r="10" spans="1:12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"/>
      <c r="L10" s="1"/>
    </row>
    <row r="11" spans="1:12" ht="12.75">
      <c r="A11" s="1" t="s">
        <v>189</v>
      </c>
      <c r="B11" s="1"/>
      <c r="C11" s="1"/>
      <c r="D11" s="1"/>
      <c r="E11" s="10"/>
      <c r="F11" s="10"/>
      <c r="G11" s="10"/>
      <c r="H11" s="10"/>
      <c r="I11" s="10"/>
      <c r="J11" s="10"/>
      <c r="K11" s="1"/>
      <c r="L11" s="1"/>
    </row>
    <row r="12" spans="1:12" ht="12.75">
      <c r="A12" s="1" t="s">
        <v>192</v>
      </c>
      <c r="B12" s="1"/>
      <c r="C12" s="1"/>
      <c r="D12" s="1"/>
      <c r="E12" s="10"/>
      <c r="F12" s="10"/>
      <c r="G12" s="10"/>
      <c r="H12" s="10"/>
      <c r="I12" s="10"/>
      <c r="J12" s="10"/>
      <c r="K12" s="1"/>
      <c r="L12" s="1"/>
    </row>
    <row r="13" spans="1:12" ht="12.75">
      <c r="A13" s="1" t="s">
        <v>193</v>
      </c>
      <c r="B13" s="1"/>
      <c r="C13" s="1"/>
      <c r="D13" s="1"/>
      <c r="E13" s="10"/>
      <c r="F13" s="10"/>
      <c r="G13" s="10"/>
      <c r="H13" s="10">
        <v>45</v>
      </c>
      <c r="I13" s="10"/>
      <c r="J13" s="10">
        <f>+H13</f>
        <v>45</v>
      </c>
      <c r="K13" s="1"/>
      <c r="L13" s="1"/>
    </row>
    <row r="14" spans="1:12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"/>
      <c r="L14" s="1"/>
    </row>
    <row r="15" spans="1:12" ht="12.75">
      <c r="A15" s="1" t="s">
        <v>125</v>
      </c>
      <c r="B15" s="1"/>
      <c r="C15" s="1"/>
      <c r="D15" s="1"/>
      <c r="E15" s="10">
        <v>0</v>
      </c>
      <c r="F15" s="10">
        <v>0</v>
      </c>
      <c r="G15" s="10">
        <v>0</v>
      </c>
      <c r="H15" s="10">
        <v>0</v>
      </c>
      <c r="I15" s="10">
        <v>-9582</v>
      </c>
      <c r="J15" s="10">
        <f>SUM(E15:I15)</f>
        <v>-9582</v>
      </c>
      <c r="K15" s="1"/>
      <c r="L15" s="1"/>
    </row>
    <row r="16" spans="1:12" ht="12.75">
      <c r="A16" s="1"/>
      <c r="B16" s="1"/>
      <c r="C16" s="1"/>
      <c r="D16" s="1"/>
      <c r="E16" s="11"/>
      <c r="F16" s="11"/>
      <c r="G16" s="11"/>
      <c r="H16" s="11"/>
      <c r="I16" s="11"/>
      <c r="J16" s="11"/>
      <c r="K16" s="1"/>
      <c r="L16" s="1"/>
    </row>
    <row r="17" spans="1:12" ht="12.75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"/>
      <c r="L17" s="1"/>
    </row>
    <row r="18" spans="1:12" ht="13.5" thickBot="1">
      <c r="A18" s="1" t="s">
        <v>224</v>
      </c>
      <c r="B18" s="1"/>
      <c r="C18" s="1"/>
      <c r="D18" s="1"/>
      <c r="E18" s="12">
        <f>+E9+E15</f>
        <v>22260</v>
      </c>
      <c r="F18" s="12">
        <f>+F9+F15</f>
        <v>20100</v>
      </c>
      <c r="G18" s="12">
        <f>+G9+G15</f>
        <v>1667</v>
      </c>
      <c r="H18" s="12">
        <f>+H9+H13</f>
        <v>45</v>
      </c>
      <c r="I18" s="12">
        <f>+I9+I15</f>
        <v>-90638</v>
      </c>
      <c r="J18" s="12">
        <f>SUM(J9:J16)</f>
        <v>-46566</v>
      </c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234</v>
      </c>
      <c r="B22" s="1"/>
      <c r="C22" s="1"/>
      <c r="D22" s="1"/>
      <c r="E22" s="10">
        <v>22260</v>
      </c>
      <c r="F22" s="10">
        <v>20100</v>
      </c>
      <c r="G22" s="10">
        <v>1667</v>
      </c>
      <c r="H22" s="10">
        <v>-2</v>
      </c>
      <c r="I22" s="10">
        <v>-67312</v>
      </c>
      <c r="J22" s="10">
        <f>SUM(E22:I22)</f>
        <v>-23287</v>
      </c>
      <c r="K22" s="1"/>
      <c r="L22" s="1"/>
    </row>
    <row r="23" spans="1:12" ht="12.75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" t="s">
        <v>189</v>
      </c>
      <c r="B24" s="1"/>
      <c r="C24" s="1"/>
      <c r="D24" s="1"/>
      <c r="E24" s="10"/>
      <c r="F24" s="10"/>
      <c r="G24" s="10"/>
      <c r="H24" s="10"/>
      <c r="I24" s="10"/>
      <c r="J24" s="10"/>
      <c r="K24" s="1"/>
      <c r="L24" s="1"/>
    </row>
    <row r="25" spans="1:12" ht="12.75">
      <c r="A25" s="1" t="s">
        <v>192</v>
      </c>
      <c r="B25" s="1"/>
      <c r="C25" s="1"/>
      <c r="D25" s="1"/>
      <c r="E25" s="10"/>
      <c r="F25" s="10"/>
      <c r="G25" s="10"/>
      <c r="H25" s="10"/>
      <c r="I25" s="10"/>
      <c r="J25" s="10"/>
      <c r="K25" s="1"/>
      <c r="L25" s="1"/>
    </row>
    <row r="26" spans="1:12" ht="12.75">
      <c r="A26" s="1" t="s">
        <v>193</v>
      </c>
      <c r="B26" s="1"/>
      <c r="C26" s="1"/>
      <c r="D26" s="1"/>
      <c r="E26" s="10"/>
      <c r="F26" s="10"/>
      <c r="G26" s="10"/>
      <c r="H26" s="10">
        <v>2</v>
      </c>
      <c r="I26" s="10"/>
      <c r="J26" s="10">
        <f>+H26</f>
        <v>2</v>
      </c>
      <c r="K26" s="1"/>
      <c r="L26" s="1"/>
    </row>
    <row r="27" spans="1:12" ht="12.75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"/>
      <c r="L27" s="1"/>
    </row>
    <row r="28" spans="1:12" ht="12.75">
      <c r="A28" s="1" t="s">
        <v>125</v>
      </c>
      <c r="B28" s="1"/>
      <c r="C28" s="1"/>
      <c r="D28" s="1"/>
      <c r="E28" s="10">
        <v>0</v>
      </c>
      <c r="F28" s="10">
        <v>0</v>
      </c>
      <c r="G28" s="10">
        <v>0</v>
      </c>
      <c r="H28" s="10">
        <v>0</v>
      </c>
      <c r="I28" s="10">
        <v>-7700</v>
      </c>
      <c r="J28" s="10">
        <f>SUM(E28:I28)</f>
        <v>-7700</v>
      </c>
      <c r="K28" s="1"/>
      <c r="L28" s="1"/>
    </row>
    <row r="29" spans="1:12" ht="12.75">
      <c r="A29" s="1"/>
      <c r="B29" s="1"/>
      <c r="C29" s="1"/>
      <c r="D29" s="1"/>
      <c r="E29" s="11"/>
      <c r="F29" s="11"/>
      <c r="G29" s="11"/>
      <c r="H29" s="11"/>
      <c r="I29" s="11"/>
      <c r="J29" s="11"/>
      <c r="K29" s="1"/>
      <c r="L29" s="1"/>
    </row>
    <row r="30" spans="1:12" ht="12.75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"/>
      <c r="L30" s="1"/>
    </row>
    <row r="31" spans="1:12" ht="13.5" thickBot="1">
      <c r="A31" s="1" t="s">
        <v>235</v>
      </c>
      <c r="B31" s="1"/>
      <c r="C31" s="1"/>
      <c r="D31" s="1"/>
      <c r="E31" s="12">
        <f>+E22+E28</f>
        <v>22260</v>
      </c>
      <c r="F31" s="12">
        <f>+F22+F28</f>
        <v>20100</v>
      </c>
      <c r="G31" s="12">
        <f>+G22+G28</f>
        <v>1667</v>
      </c>
      <c r="H31" s="12">
        <f>+H22+H26</f>
        <v>0</v>
      </c>
      <c r="I31" s="12">
        <f>+I22+I28</f>
        <v>-75012</v>
      </c>
      <c r="J31" s="12">
        <f>SUM(J22:J29)</f>
        <v>-30985</v>
      </c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190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191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9" ht="12.75">
      <c r="A36" s="1"/>
      <c r="B36" s="1"/>
      <c r="C36" s="1"/>
      <c r="D36" s="1"/>
      <c r="E36" s="1"/>
      <c r="F36" s="1"/>
      <c r="G36" s="1"/>
      <c r="H36" s="15"/>
      <c r="I36" s="10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</sheetData>
  <printOptions/>
  <pageMargins left="0.37" right="0.33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selection activeCell="E46" sqref="E46"/>
    </sheetView>
  </sheetViews>
  <sheetFormatPr defaultColWidth="9.140625" defaultRowHeight="12.75"/>
  <cols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5"/>
      <c r="I1" s="1"/>
      <c r="J1" s="1"/>
      <c r="K1" s="1"/>
      <c r="L1" s="1"/>
    </row>
    <row r="2" spans="1:12" ht="12.75">
      <c r="A2" s="2" t="s">
        <v>105</v>
      </c>
      <c r="B2" s="1"/>
      <c r="C2" s="1"/>
      <c r="D2" s="1"/>
      <c r="E2" s="1"/>
      <c r="F2" s="1"/>
      <c r="G2" s="1"/>
      <c r="H2" s="15"/>
      <c r="I2" s="1"/>
      <c r="J2" s="1"/>
      <c r="K2" s="1"/>
      <c r="L2" s="1"/>
    </row>
    <row r="3" spans="1:15" ht="12.75">
      <c r="A3" s="2" t="s">
        <v>238</v>
      </c>
      <c r="B3" s="1"/>
      <c r="C3" s="1"/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5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55"/>
      <c r="I6" s="3" t="s">
        <v>36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236</v>
      </c>
      <c r="H7" s="55"/>
      <c r="I7" s="3" t="s">
        <v>236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237</v>
      </c>
      <c r="H8" s="55"/>
      <c r="I8" s="3" t="s">
        <v>237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30">
        <v>37894</v>
      </c>
      <c r="H9" s="56"/>
      <c r="I9" s="30">
        <v>37529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5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</row>
    <row r="12" spans="1:15" ht="12.75">
      <c r="A12" s="1" t="s">
        <v>106</v>
      </c>
      <c r="B12" s="1"/>
      <c r="C12" s="1"/>
      <c r="D12" s="1"/>
      <c r="E12" s="1"/>
      <c r="G12" s="14">
        <v>-9675</v>
      </c>
      <c r="H12" s="14"/>
      <c r="I12" s="14">
        <v>-7727</v>
      </c>
      <c r="J12" s="1"/>
      <c r="K12" s="1"/>
      <c r="L12" s="1"/>
      <c r="M12" s="1"/>
      <c r="N12" s="1"/>
      <c r="O12" s="1"/>
    </row>
    <row r="13" spans="1:15" ht="12.75">
      <c r="A13" s="1" t="s">
        <v>107</v>
      </c>
      <c r="B13" s="1"/>
      <c r="C13" s="1"/>
      <c r="D13" s="1"/>
      <c r="E13" s="1"/>
      <c r="G13" s="14"/>
      <c r="H13" s="14"/>
      <c r="I13" s="14"/>
      <c r="J13" s="1"/>
      <c r="K13" s="1"/>
      <c r="L13" s="1"/>
      <c r="M13" s="1"/>
      <c r="N13" s="1"/>
      <c r="O13" s="1"/>
    </row>
    <row r="14" spans="1:15" ht="12.75">
      <c r="A14" s="1" t="s">
        <v>196</v>
      </c>
      <c r="B14" s="1"/>
      <c r="C14" s="1"/>
      <c r="D14" s="1"/>
      <c r="E14" s="1"/>
      <c r="G14" s="14">
        <v>1574</v>
      </c>
      <c r="H14" s="14"/>
      <c r="I14" s="14">
        <v>1457</v>
      </c>
      <c r="J14" s="1"/>
      <c r="K14" s="1"/>
      <c r="L14" s="1"/>
      <c r="M14" s="1"/>
      <c r="N14" s="1"/>
      <c r="O14" s="1"/>
    </row>
    <row r="15" spans="1:15" ht="12.75">
      <c r="A15" s="1" t="s">
        <v>197</v>
      </c>
      <c r="B15" s="1"/>
      <c r="C15" s="1"/>
      <c r="D15" s="1"/>
      <c r="E15" s="1"/>
      <c r="G15" s="14">
        <v>10044</v>
      </c>
      <c r="H15" s="14"/>
      <c r="I15" s="14">
        <v>9562</v>
      </c>
      <c r="J15" s="1"/>
      <c r="K15" s="1"/>
      <c r="L15" s="1"/>
      <c r="M15" s="1"/>
      <c r="N15" s="1"/>
      <c r="O15" s="1"/>
    </row>
    <row r="16" spans="1:15" ht="12.75">
      <c r="A16" s="1" t="s">
        <v>199</v>
      </c>
      <c r="B16" s="1"/>
      <c r="C16" s="1"/>
      <c r="D16" s="1"/>
      <c r="E16" s="1"/>
      <c r="G16" s="14">
        <v>169</v>
      </c>
      <c r="H16" s="14"/>
      <c r="I16" s="14">
        <v>170</v>
      </c>
      <c r="J16" s="1"/>
      <c r="K16" s="1"/>
      <c r="L16" s="1"/>
      <c r="M16" s="1"/>
      <c r="N16" s="1"/>
      <c r="O16" s="1"/>
    </row>
    <row r="17" spans="1:15" ht="12.75">
      <c r="A17" s="1" t="s">
        <v>225</v>
      </c>
      <c r="B17" s="1"/>
      <c r="C17" s="1"/>
      <c r="D17" s="1"/>
      <c r="E17" s="1"/>
      <c r="G17" s="14">
        <v>60</v>
      </c>
      <c r="H17" s="14"/>
      <c r="I17" s="14">
        <v>0</v>
      </c>
      <c r="J17" s="1"/>
      <c r="K17" s="1"/>
      <c r="L17" s="1"/>
      <c r="M17" s="1"/>
      <c r="N17" s="1"/>
      <c r="O17" s="1"/>
    </row>
    <row r="18" spans="1:15" ht="12.75">
      <c r="A18" s="1" t="s">
        <v>228</v>
      </c>
      <c r="B18" s="1"/>
      <c r="C18" s="1"/>
      <c r="D18" s="1"/>
      <c r="E18" s="1"/>
      <c r="G18" s="14">
        <v>0</v>
      </c>
      <c r="H18" s="14"/>
      <c r="I18" s="14">
        <v>180</v>
      </c>
      <c r="J18" s="1"/>
      <c r="K18" s="1"/>
      <c r="L18" s="1"/>
      <c r="M18" s="1"/>
      <c r="N18" s="1"/>
      <c r="O18" s="1"/>
    </row>
    <row r="19" spans="1:15" ht="12.75">
      <c r="A19" s="1" t="s">
        <v>198</v>
      </c>
      <c r="B19" s="1"/>
      <c r="C19" s="1"/>
      <c r="D19" s="1"/>
      <c r="E19" s="1"/>
      <c r="G19" s="14">
        <v>-341</v>
      </c>
      <c r="H19" s="14"/>
      <c r="I19" s="14">
        <v>-455</v>
      </c>
      <c r="J19" s="1"/>
      <c r="K19" s="1"/>
      <c r="L19" s="1"/>
      <c r="M19" s="1"/>
      <c r="N19" s="1"/>
      <c r="O19" s="1"/>
    </row>
    <row r="20" spans="1:15" ht="12.75">
      <c r="A20" s="1" t="s">
        <v>230</v>
      </c>
      <c r="B20" s="1"/>
      <c r="C20" s="1"/>
      <c r="D20" s="1"/>
      <c r="E20" s="1"/>
      <c r="G20" s="14">
        <v>-161</v>
      </c>
      <c r="H20" s="14"/>
      <c r="I20" s="14">
        <v>2</v>
      </c>
      <c r="J20" s="1"/>
      <c r="K20" s="1"/>
      <c r="L20" s="1"/>
      <c r="M20" s="1"/>
      <c r="N20" s="1"/>
      <c r="O20" s="1"/>
    </row>
    <row r="21" spans="1:15" ht="12.75">
      <c r="A21" s="1" t="s">
        <v>218</v>
      </c>
      <c r="B21" s="1"/>
      <c r="C21" s="1"/>
      <c r="D21" s="1"/>
      <c r="E21" s="1"/>
      <c r="G21" s="14">
        <v>-160</v>
      </c>
      <c r="H21" s="14"/>
      <c r="I21" s="14">
        <v>0</v>
      </c>
      <c r="J21" s="1"/>
      <c r="K21" s="1"/>
      <c r="L21" s="1"/>
      <c r="M21" s="1"/>
      <c r="N21" s="1"/>
      <c r="O21" s="1"/>
    </row>
    <row r="22" spans="1:15" ht="12.75">
      <c r="A22" s="1" t="s">
        <v>227</v>
      </c>
      <c r="B22" s="1"/>
      <c r="C22" s="1"/>
      <c r="D22" s="1"/>
      <c r="E22" s="1"/>
      <c r="G22" s="14">
        <v>0</v>
      </c>
      <c r="H22" s="14"/>
      <c r="I22" s="14">
        <v>250</v>
      </c>
      <c r="J22" s="1"/>
      <c r="K22" s="1"/>
      <c r="L22" s="1"/>
      <c r="M22" s="1"/>
      <c r="N22" s="1"/>
      <c r="O22" s="1"/>
    </row>
    <row r="23" spans="1:15" ht="12.75">
      <c r="A23" s="1" t="s">
        <v>229</v>
      </c>
      <c r="B23" s="1"/>
      <c r="C23" s="1"/>
      <c r="D23" s="1"/>
      <c r="E23" s="1"/>
      <c r="G23" s="14">
        <v>0</v>
      </c>
      <c r="H23" s="14"/>
      <c r="I23" s="14">
        <v>-3</v>
      </c>
      <c r="J23" s="1"/>
      <c r="K23" s="1"/>
      <c r="L23" s="1"/>
      <c r="M23" s="1"/>
      <c r="N23" s="1"/>
      <c r="O23" s="1"/>
    </row>
    <row r="24" spans="1:15" ht="12.75">
      <c r="A24" s="1" t="s">
        <v>219</v>
      </c>
      <c r="B24" s="1"/>
      <c r="C24" s="1"/>
      <c r="D24" s="1"/>
      <c r="E24" s="1"/>
      <c r="G24" s="11">
        <v>-6</v>
      </c>
      <c r="H24" s="14"/>
      <c r="I24" s="11">
        <v>0</v>
      </c>
      <c r="J24" s="1"/>
      <c r="K24" s="1"/>
      <c r="L24" s="1"/>
      <c r="M24" s="1"/>
      <c r="N24" s="1"/>
      <c r="O24" s="1"/>
    </row>
    <row r="25" spans="1:15" ht="12.75">
      <c r="A25" s="1" t="s">
        <v>0</v>
      </c>
      <c r="B25" s="1"/>
      <c r="C25" s="1"/>
      <c r="D25" s="1"/>
      <c r="E25" s="1"/>
      <c r="G25" s="14"/>
      <c r="H25" s="14"/>
      <c r="I25" s="15"/>
      <c r="J25" s="1"/>
      <c r="K25" s="1"/>
      <c r="L25" s="1"/>
      <c r="M25" s="1"/>
      <c r="N25" s="1"/>
      <c r="O25" s="1"/>
    </row>
    <row r="26" spans="1:15" ht="12.75">
      <c r="A26" s="1" t="s">
        <v>108</v>
      </c>
      <c r="B26" s="1"/>
      <c r="C26" s="1"/>
      <c r="D26" s="1"/>
      <c r="E26" s="1"/>
      <c r="G26" s="14">
        <f>SUM(G12:G24)</f>
        <v>1504</v>
      </c>
      <c r="H26" s="14"/>
      <c r="I26" s="14">
        <f>SUM(I12:I24)</f>
        <v>3436</v>
      </c>
      <c r="J26" s="1"/>
      <c r="K26" s="1"/>
      <c r="L26" s="1"/>
      <c r="M26" s="1"/>
      <c r="N26" s="1"/>
      <c r="O26" s="1"/>
    </row>
    <row r="27" spans="1:15" ht="12.75">
      <c r="A27" s="1" t="s">
        <v>0</v>
      </c>
      <c r="B27" s="1"/>
      <c r="C27" s="1"/>
      <c r="D27" s="1"/>
      <c r="E27" s="1"/>
      <c r="G27" s="14"/>
      <c r="H27" s="14"/>
      <c r="I27" s="14"/>
      <c r="J27" s="1"/>
      <c r="K27" s="1"/>
      <c r="L27" s="1"/>
      <c r="M27" s="1"/>
      <c r="N27" s="1"/>
      <c r="O27" s="1"/>
    </row>
    <row r="28" spans="1:15" ht="12.75">
      <c r="A28" s="1" t="s">
        <v>109</v>
      </c>
      <c r="B28" s="1"/>
      <c r="C28" s="1"/>
      <c r="D28" s="1"/>
      <c r="E28" s="1"/>
      <c r="G28" s="14">
        <v>-812</v>
      </c>
      <c r="H28" s="14"/>
      <c r="I28" s="14">
        <v>6190</v>
      </c>
      <c r="J28" s="1"/>
      <c r="K28" s="1"/>
      <c r="L28" s="1"/>
      <c r="M28" s="1"/>
      <c r="N28" s="1"/>
      <c r="O28" s="1"/>
    </row>
    <row r="29" spans="1:15" ht="12.75">
      <c r="A29" s="1" t="s">
        <v>110</v>
      </c>
      <c r="B29" s="1"/>
      <c r="C29" s="1"/>
      <c r="D29" s="1"/>
      <c r="E29" s="1"/>
      <c r="G29" s="14">
        <v>-2406</v>
      </c>
      <c r="H29" s="14"/>
      <c r="I29" s="14">
        <v>2133</v>
      </c>
      <c r="J29" s="1"/>
      <c r="K29" s="1"/>
      <c r="L29" s="1"/>
      <c r="M29" s="1"/>
      <c r="N29" s="1"/>
      <c r="O29" s="1"/>
    </row>
    <row r="30" spans="1:15" ht="12.75">
      <c r="A30" s="1" t="s">
        <v>288</v>
      </c>
      <c r="B30" s="1"/>
      <c r="C30" s="1"/>
      <c r="D30" s="1"/>
      <c r="E30" s="1"/>
      <c r="G30" s="14">
        <v>-23</v>
      </c>
      <c r="H30" s="14"/>
      <c r="I30" s="14">
        <v>0</v>
      </c>
      <c r="J30" s="1"/>
      <c r="K30" s="1"/>
      <c r="L30" s="1"/>
      <c r="M30" s="1"/>
      <c r="N30" s="1"/>
      <c r="O30" s="1"/>
    </row>
    <row r="31" spans="1:15" ht="12.75">
      <c r="A31" s="1" t="s">
        <v>111</v>
      </c>
      <c r="B31" s="1"/>
      <c r="C31" s="1"/>
      <c r="D31" s="1"/>
      <c r="E31" s="1"/>
      <c r="G31" s="14">
        <v>-48</v>
      </c>
      <c r="H31" s="14"/>
      <c r="I31" s="14">
        <v>-390</v>
      </c>
      <c r="J31" s="1"/>
      <c r="K31" s="1"/>
      <c r="L31" s="1"/>
      <c r="M31" s="1"/>
      <c r="N31" s="1"/>
      <c r="O31" s="1"/>
    </row>
    <row r="32" spans="1:15" ht="12.75">
      <c r="A32" s="1" t="s">
        <v>112</v>
      </c>
      <c r="B32" s="1"/>
      <c r="C32" s="1"/>
      <c r="D32" s="1"/>
      <c r="E32" s="1"/>
      <c r="G32" s="11">
        <v>-1391</v>
      </c>
      <c r="H32" s="14"/>
      <c r="I32" s="11">
        <v>455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4"/>
      <c r="H33" s="14"/>
      <c r="I33" s="14"/>
      <c r="J33" s="1"/>
      <c r="K33" s="1"/>
      <c r="L33" s="1"/>
      <c r="M33" s="1"/>
      <c r="N33" s="1"/>
      <c r="O33" s="1"/>
    </row>
    <row r="34" spans="1:15" ht="12.75">
      <c r="A34" s="1" t="s">
        <v>113</v>
      </c>
      <c r="B34" s="1"/>
      <c r="C34" s="1"/>
      <c r="D34" s="1"/>
      <c r="E34" s="1"/>
      <c r="G34" s="14">
        <f>SUM(G26:G33)</f>
        <v>-3176</v>
      </c>
      <c r="H34" s="14"/>
      <c r="I34" s="14">
        <f>SUM(I26:I33)</f>
        <v>11824</v>
      </c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G35" s="14"/>
      <c r="H35" s="14"/>
      <c r="I35" s="14"/>
      <c r="J35" s="1"/>
      <c r="K35" s="1"/>
      <c r="L35" s="1"/>
      <c r="M35" s="1"/>
      <c r="N35" s="1"/>
      <c r="O35" s="1"/>
    </row>
    <row r="36" spans="1:15" ht="12.75">
      <c r="A36" s="1" t="s">
        <v>114</v>
      </c>
      <c r="B36" s="1"/>
      <c r="C36" s="1"/>
      <c r="D36" s="1"/>
      <c r="E36" s="1"/>
      <c r="G36" s="14">
        <v>-2986</v>
      </c>
      <c r="H36" s="14"/>
      <c r="I36" s="14">
        <v>-2140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4"/>
      <c r="H37" s="14"/>
      <c r="I37" s="14"/>
      <c r="J37" s="1"/>
      <c r="K37" s="1"/>
      <c r="L37" s="1"/>
      <c r="M37" s="1"/>
      <c r="N37" s="1"/>
      <c r="O37" s="1"/>
    </row>
    <row r="38" spans="1:15" ht="12.75">
      <c r="A38" s="1" t="s">
        <v>115</v>
      </c>
      <c r="B38" s="1"/>
      <c r="C38" s="1"/>
      <c r="D38" s="1"/>
      <c r="E38" s="1"/>
      <c r="G38" s="11">
        <v>-1577</v>
      </c>
      <c r="H38" s="14"/>
      <c r="I38" s="11">
        <v>-8422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14"/>
      <c r="H39" s="14"/>
      <c r="I39" s="14"/>
      <c r="J39" s="1"/>
      <c r="K39" s="1"/>
      <c r="L39" s="1"/>
      <c r="M39" s="1"/>
      <c r="N39" s="1"/>
      <c r="O39" s="1"/>
    </row>
    <row r="40" spans="1:15" ht="12.75">
      <c r="A40" s="1" t="s">
        <v>116</v>
      </c>
      <c r="B40" s="1"/>
      <c r="C40" s="1"/>
      <c r="D40" s="1"/>
      <c r="E40" s="1"/>
      <c r="G40" s="14">
        <f>SUM(G34:G39)</f>
        <v>-7739</v>
      </c>
      <c r="H40" s="14"/>
      <c r="I40" s="14">
        <f>SUM(I34:I39)</f>
        <v>1262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4"/>
      <c r="H41" s="14"/>
      <c r="I41" s="14"/>
      <c r="J41" s="1"/>
      <c r="K41" s="1"/>
      <c r="L41" s="1"/>
      <c r="M41" s="1"/>
      <c r="N41" s="1"/>
      <c r="O41" s="1"/>
    </row>
    <row r="42" spans="1:15" ht="12.75">
      <c r="A42" s="1" t="s">
        <v>117</v>
      </c>
      <c r="B42" s="1"/>
      <c r="C42" s="1"/>
      <c r="D42" s="1"/>
      <c r="E42" s="1"/>
      <c r="G42" s="14">
        <v>-39298</v>
      </c>
      <c r="H42" s="14"/>
      <c r="I42" s="14">
        <v>-39716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26"/>
      <c r="H43" s="14"/>
      <c r="I43" s="26"/>
      <c r="J43" s="1"/>
      <c r="K43" s="1"/>
      <c r="L43" s="1"/>
      <c r="M43" s="1"/>
      <c r="N43" s="1"/>
      <c r="O43" s="1"/>
    </row>
    <row r="44" spans="1:15" ht="13.5" thickBot="1">
      <c r="A44" s="1" t="s">
        <v>289</v>
      </c>
      <c r="B44" s="1"/>
      <c r="C44" s="1"/>
      <c r="D44" s="1"/>
      <c r="E44" s="1"/>
      <c r="G44" s="12">
        <f>+G40+G42</f>
        <v>-47037</v>
      </c>
      <c r="H44" s="14"/>
      <c r="I44" s="12">
        <f>+I40+I42</f>
        <v>-38454</v>
      </c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1"/>
      <c r="H45" s="15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G46" s="1"/>
      <c r="H46" s="15"/>
      <c r="I46" s="1"/>
      <c r="J46" s="1"/>
      <c r="K46" s="1"/>
      <c r="L46" s="1"/>
      <c r="M46" s="1"/>
      <c r="N46" s="1"/>
      <c r="O46" s="1"/>
    </row>
    <row r="47" spans="1:15" ht="12.75">
      <c r="A47" s="1" t="s">
        <v>118</v>
      </c>
      <c r="B47" s="1"/>
      <c r="C47" s="1"/>
      <c r="D47" s="1"/>
      <c r="E47" s="1"/>
      <c r="G47" s="6"/>
      <c r="H47" s="15"/>
      <c r="I47" s="6"/>
      <c r="J47" s="1"/>
      <c r="K47" s="1"/>
      <c r="L47" s="1"/>
      <c r="M47" s="1"/>
      <c r="N47" s="1"/>
      <c r="O47" s="1"/>
    </row>
    <row r="48" spans="1:15" ht="12.75">
      <c r="A48" s="1" t="s">
        <v>119</v>
      </c>
      <c r="B48" s="1"/>
      <c r="C48" s="1"/>
      <c r="D48" s="1"/>
      <c r="E48" s="1"/>
      <c r="G48" s="8">
        <v>5024</v>
      </c>
      <c r="H48" s="14"/>
      <c r="I48" s="8">
        <v>7993</v>
      </c>
      <c r="J48" s="1"/>
      <c r="K48" s="1"/>
      <c r="L48" s="1"/>
      <c r="M48" s="1"/>
      <c r="N48" s="1"/>
      <c r="O48" s="1"/>
    </row>
    <row r="49" spans="1:15" ht="12.75">
      <c r="A49" s="1" t="s">
        <v>120</v>
      </c>
      <c r="B49" s="1"/>
      <c r="C49" s="1"/>
      <c r="D49" s="1"/>
      <c r="E49" s="1"/>
      <c r="G49" s="8">
        <v>10098</v>
      </c>
      <c r="H49" s="14"/>
      <c r="I49" s="8">
        <v>11718</v>
      </c>
      <c r="J49" s="1"/>
      <c r="K49" s="1"/>
      <c r="L49" s="1"/>
      <c r="M49" s="1"/>
      <c r="N49" s="1"/>
      <c r="O49" s="1"/>
    </row>
    <row r="50" spans="1:15" ht="12.75">
      <c r="A50" s="1" t="s">
        <v>121</v>
      </c>
      <c r="B50" s="1"/>
      <c r="C50" s="1"/>
      <c r="D50" s="1"/>
      <c r="E50" s="1"/>
      <c r="G50" s="8">
        <v>-61159</v>
      </c>
      <c r="H50" s="14"/>
      <c r="I50" s="8">
        <v>-57165</v>
      </c>
      <c r="J50" s="1"/>
      <c r="K50" s="1"/>
      <c r="L50" s="1"/>
      <c r="M50" s="1"/>
      <c r="N50" s="1"/>
      <c r="O50" s="1"/>
    </row>
    <row r="51" spans="1:15" ht="12.75">
      <c r="A51" s="1" t="s">
        <v>200</v>
      </c>
      <c r="B51" s="1"/>
      <c r="C51" s="1"/>
      <c r="D51" s="1"/>
      <c r="E51" s="1"/>
      <c r="G51" s="8">
        <v>-1000</v>
      </c>
      <c r="H51" s="14"/>
      <c r="I51" s="8">
        <v>-1000</v>
      </c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22"/>
      <c r="H52" s="14"/>
      <c r="I52" s="22"/>
      <c r="J52" s="1"/>
      <c r="K52" s="1"/>
      <c r="L52" s="1"/>
      <c r="M52" s="1"/>
      <c r="N52" s="1"/>
      <c r="O52" s="1"/>
    </row>
    <row r="53" spans="1:15" ht="13.5" thickBot="1">
      <c r="A53" s="1"/>
      <c r="B53" s="1"/>
      <c r="C53" s="1"/>
      <c r="D53" s="1"/>
      <c r="E53" s="1"/>
      <c r="G53" s="57">
        <f>SUM(G48:G52)</f>
        <v>-47037</v>
      </c>
      <c r="H53" s="14"/>
      <c r="I53" s="57">
        <f>SUM(I48:I52)</f>
        <v>-38454</v>
      </c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G54" s="1"/>
      <c r="H54" s="15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</row>
    <row r="56" spans="1:15" ht="12.75">
      <c r="A56" s="1" t="s">
        <v>202</v>
      </c>
      <c r="B56" s="1"/>
      <c r="C56" s="1"/>
      <c r="D56" s="1"/>
      <c r="E56" s="1"/>
      <c r="F56" s="1"/>
      <c r="G56" s="1"/>
      <c r="H56" s="15"/>
      <c r="I56" s="1"/>
      <c r="J56" s="1"/>
      <c r="K56" s="1"/>
      <c r="L56" s="1"/>
      <c r="M56" s="1"/>
      <c r="N56" s="1"/>
      <c r="O56" s="1"/>
    </row>
    <row r="57" spans="1:15" ht="12.75">
      <c r="A57" s="1" t="s">
        <v>203</v>
      </c>
      <c r="B57" s="1"/>
      <c r="C57" s="1"/>
      <c r="D57" s="1"/>
      <c r="E57" s="1"/>
      <c r="F57" s="1"/>
      <c r="G57" s="1"/>
      <c r="H57" s="15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5"/>
      <c r="H58" s="15"/>
      <c r="I58" s="10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printOptions/>
  <pageMargins left="0.75" right="0.75" top="0.73" bottom="0.78" header="0.5" footer="0.5"/>
  <pageSetup fitToHeight="1" fitToWidth="1"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55"/>
  <sheetViews>
    <sheetView workbookViewId="0" topLeftCell="A1">
      <selection activeCell="A199" sqref="A199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226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2" t="s">
        <v>250</v>
      </c>
      <c r="B6" s="2" t="s">
        <v>251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2" t="s">
        <v>252</v>
      </c>
      <c r="B8" s="2" t="s">
        <v>127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2"/>
      <c r="B9" s="1" t="s">
        <v>128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/>
      <c r="B10" s="1" t="s">
        <v>129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 t="s">
        <v>130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 t="s">
        <v>239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/>
      <c r="B13" s="1" t="s">
        <v>131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 t="s">
        <v>186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 t="s">
        <v>253</v>
      </c>
      <c r="B16" s="2" t="s">
        <v>240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/>
      <c r="B17" s="1" t="s">
        <v>241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 t="s">
        <v>254</v>
      </c>
      <c r="B19" s="2" t="s">
        <v>180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2"/>
      <c r="B20" s="1" t="s">
        <v>181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2" t="s">
        <v>255</v>
      </c>
      <c r="B22" s="2" t="s">
        <v>245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2"/>
      <c r="B23" s="1" t="s">
        <v>243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2"/>
      <c r="B24" s="1" t="s">
        <v>244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 t="s">
        <v>256</v>
      </c>
      <c r="B26" s="2" t="s">
        <v>242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/>
      <c r="B27" s="1" t="s">
        <v>246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/>
      <c r="B28" s="1" t="s">
        <v>133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 t="s">
        <v>257</v>
      </c>
      <c r="B30" s="2" t="s">
        <v>141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/>
      <c r="B31" s="1" t="s">
        <v>142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 t="s">
        <v>0</v>
      </c>
      <c r="B32" s="1" t="s">
        <v>231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2" t="s">
        <v>258</v>
      </c>
      <c r="B34" s="2" t="s">
        <v>247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2"/>
      <c r="B35" s="1" t="s">
        <v>248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 t="s">
        <v>259</v>
      </c>
      <c r="B37" s="2" t="s">
        <v>170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/>
      <c r="B38" s="1" t="s">
        <v>233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/>
      <c r="B39" s="1"/>
      <c r="C39" s="1"/>
      <c r="D39" s="1"/>
      <c r="G39" s="48"/>
      <c r="H39" s="33" t="s">
        <v>0</v>
      </c>
      <c r="I39" s="33" t="s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/>
      <c r="C40" s="1"/>
      <c r="D40" s="14"/>
      <c r="E40" s="14"/>
      <c r="F40" s="43" t="s">
        <v>0</v>
      </c>
      <c r="G40" s="43" t="s">
        <v>290</v>
      </c>
      <c r="H40" s="43" t="s">
        <v>90</v>
      </c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/>
      <c r="C41" s="1"/>
      <c r="D41" s="14"/>
      <c r="E41" s="14"/>
      <c r="F41" s="43"/>
      <c r="G41" s="43" t="s">
        <v>212</v>
      </c>
      <c r="H41" s="43" t="s">
        <v>214</v>
      </c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/>
      <c r="C42" s="1"/>
      <c r="D42" s="14"/>
      <c r="E42" s="14"/>
      <c r="F42" s="43" t="s">
        <v>206</v>
      </c>
      <c r="G42" s="43" t="s">
        <v>213</v>
      </c>
      <c r="H42" s="43" t="s">
        <v>215</v>
      </c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/>
      <c r="B43" s="2" t="s">
        <v>210</v>
      </c>
      <c r="C43" s="1"/>
      <c r="D43" s="1"/>
      <c r="E43" s="1"/>
      <c r="F43" s="33" t="s">
        <v>6</v>
      </c>
      <c r="G43" s="33" t="s">
        <v>6</v>
      </c>
      <c r="H43" s="33" t="s">
        <v>6</v>
      </c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2"/>
      <c r="B44" s="1" t="s">
        <v>208</v>
      </c>
      <c r="C44" s="1"/>
      <c r="D44" s="1"/>
      <c r="E44" s="1"/>
      <c r="F44" s="10">
        <v>36602</v>
      </c>
      <c r="G44" s="10">
        <v>-4369</v>
      </c>
      <c r="H44" s="14">
        <v>36668</v>
      </c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2"/>
      <c r="B45" s="1" t="s">
        <v>194</v>
      </c>
      <c r="C45" s="1"/>
      <c r="D45" s="1"/>
      <c r="E45" s="1"/>
      <c r="F45" s="10">
        <v>13955</v>
      </c>
      <c r="G45" s="10">
        <v>-2070</v>
      </c>
      <c r="H45" s="14">
        <v>64022</v>
      </c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2"/>
      <c r="B46" s="1" t="s">
        <v>195</v>
      </c>
      <c r="C46" s="1"/>
      <c r="D46" s="1"/>
      <c r="E46" s="1"/>
      <c r="F46" s="10">
        <v>2096</v>
      </c>
      <c r="G46" s="10">
        <v>-2089</v>
      </c>
      <c r="H46" s="14">
        <v>60406</v>
      </c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2"/>
      <c r="B47" s="1" t="s">
        <v>209</v>
      </c>
      <c r="C47" s="1"/>
      <c r="D47" s="1"/>
      <c r="E47" s="1"/>
      <c r="F47" s="11">
        <v>180</v>
      </c>
      <c r="G47" s="11">
        <v>-1147</v>
      </c>
      <c r="H47" s="11">
        <v>7990</v>
      </c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/>
      <c r="B48" s="1" t="s">
        <v>0</v>
      </c>
      <c r="C48" s="1"/>
      <c r="D48" s="1"/>
      <c r="E48" s="1"/>
      <c r="F48" s="14">
        <f>SUM(F44:F47)</f>
        <v>52833</v>
      </c>
      <c r="G48" s="14">
        <f>SUM(G44:G47)</f>
        <v>-9675</v>
      </c>
      <c r="H48" s="14">
        <f>SUM(H44:H47)</f>
        <v>169086</v>
      </c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B49" s="1" t="s">
        <v>211</v>
      </c>
      <c r="C49" s="1"/>
      <c r="D49" s="14"/>
      <c r="E49" s="14"/>
      <c r="F49" s="14">
        <v>-6103</v>
      </c>
      <c r="G49" s="14">
        <v>0</v>
      </c>
      <c r="H49" s="14">
        <v>0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/>
      <c r="B50" s="1"/>
      <c r="C50" s="1"/>
      <c r="D50" s="14"/>
      <c r="E50" s="14"/>
      <c r="F50" s="26"/>
      <c r="G50" s="26"/>
      <c r="H50" s="26"/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3.5" thickBot="1">
      <c r="A51" s="2"/>
      <c r="B51" s="1" t="s">
        <v>0</v>
      </c>
      <c r="C51" s="1"/>
      <c r="D51" s="14"/>
      <c r="E51" s="14"/>
      <c r="F51" s="12">
        <f>+F48+F49</f>
        <v>46730</v>
      </c>
      <c r="G51" s="12">
        <f>+G48+G49</f>
        <v>-9675</v>
      </c>
      <c r="H51" s="12">
        <f>+H48+H49</f>
        <v>169086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2"/>
      <c r="B52" s="1"/>
      <c r="C52" s="1"/>
      <c r="D52" s="14"/>
      <c r="E52" s="14"/>
      <c r="F52" s="14"/>
      <c r="G52" s="14"/>
      <c r="H52" s="14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 t="s">
        <v>260</v>
      </c>
      <c r="B53" s="2" t="s">
        <v>249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/>
      <c r="B54" s="1" t="s">
        <v>132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2"/>
      <c r="B55" s="1" t="s">
        <v>187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2" t="s">
        <v>261</v>
      </c>
      <c r="B57" s="2" t="s">
        <v>177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2"/>
      <c r="B58" s="1" t="s">
        <v>178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2"/>
      <c r="B59" s="1" t="s">
        <v>179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2" t="s">
        <v>262</v>
      </c>
      <c r="B61" s="2" t="s">
        <v>139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2"/>
      <c r="B62" s="1" t="s">
        <v>216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2"/>
      <c r="B63" s="1" t="s">
        <v>217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2" t="s">
        <v>263</v>
      </c>
      <c r="B65" s="2" t="s">
        <v>155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1"/>
      <c r="B66" s="1" t="s">
        <v>291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1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2" t="s">
        <v>264</v>
      </c>
      <c r="B69" s="2" t="s">
        <v>265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1"/>
      <c r="B70" s="2" t="s">
        <v>266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2" t="s">
        <v>267</v>
      </c>
      <c r="B72" s="2" t="s">
        <v>134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1"/>
      <c r="B73" s="1" t="s">
        <v>205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2" t="s">
        <v>268</v>
      </c>
      <c r="B75" s="2" t="s">
        <v>135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"/>
      <c r="B76" s="1" t="s">
        <v>136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2" t="s">
        <v>269</v>
      </c>
      <c r="B78" s="2" t="s">
        <v>137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2"/>
      <c r="B79" s="1" t="s">
        <v>138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2" t="s">
        <v>270</v>
      </c>
      <c r="B81" s="2" t="s">
        <v>140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2"/>
      <c r="B83" s="36" t="s">
        <v>307</v>
      </c>
      <c r="D83" s="1" t="s">
        <v>293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2"/>
      <c r="D84" s="1" t="s">
        <v>292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/>
      <c r="B85" s="54"/>
      <c r="D85" s="1" t="s">
        <v>294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2"/>
      <c r="B86" s="5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2"/>
      <c r="B87" s="36" t="s">
        <v>308</v>
      </c>
      <c r="D87" s="1" t="s">
        <v>309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2"/>
      <c r="B88" s="54"/>
      <c r="D88" s="1" t="s">
        <v>313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/>
      <c r="B89" s="54"/>
      <c r="D89" s="1" t="s">
        <v>310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2"/>
      <c r="B90" s="47"/>
      <c r="D90" s="1" t="s">
        <v>311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2"/>
      <c r="B91" s="47"/>
      <c r="D91" s="1" t="s">
        <v>312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2"/>
      <c r="B92" s="5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2" t="s">
        <v>271</v>
      </c>
      <c r="B93" s="2" t="s">
        <v>143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2"/>
      <c r="B94" s="1" t="s">
        <v>232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2"/>
      <c r="B95" s="1"/>
      <c r="C95" s="1"/>
      <c r="F95" s="33" t="s">
        <v>144</v>
      </c>
      <c r="G95" s="33" t="s">
        <v>145</v>
      </c>
      <c r="H95" s="33" t="s">
        <v>90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/>
      <c r="E96" s="33"/>
      <c r="F96" s="33" t="s">
        <v>6</v>
      </c>
      <c r="G96" s="33" t="s">
        <v>6</v>
      </c>
      <c r="H96" s="33" t="s">
        <v>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2"/>
      <c r="B97" s="37" t="s">
        <v>146</v>
      </c>
      <c r="C97" s="37"/>
      <c r="D97" s="38"/>
      <c r="E97" s="33"/>
      <c r="F97" s="33"/>
      <c r="G97" s="33"/>
      <c r="H97" s="3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B98" s="1" t="s">
        <v>147</v>
      </c>
      <c r="C98" s="1"/>
      <c r="D98" s="33"/>
      <c r="E98" s="33"/>
      <c r="F98" s="39">
        <v>6275</v>
      </c>
      <c r="G98" s="39">
        <v>54884</v>
      </c>
      <c r="H98" s="29">
        <f>+F98+G98</f>
        <v>61159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/>
      <c r="B99" s="1" t="s">
        <v>148</v>
      </c>
      <c r="C99" s="1"/>
      <c r="D99" s="33"/>
      <c r="E99" s="33"/>
      <c r="F99" s="39">
        <v>11687</v>
      </c>
      <c r="G99" s="39">
        <v>10317</v>
      </c>
      <c r="H99" s="29">
        <f>+F99+G99</f>
        <v>22004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1" t="s">
        <v>149</v>
      </c>
      <c r="C100" s="1"/>
      <c r="D100" s="33"/>
      <c r="E100" s="33"/>
      <c r="F100" s="39">
        <v>0</v>
      </c>
      <c r="G100" s="39">
        <v>14900</v>
      </c>
      <c r="H100" s="29">
        <f>+F100+G100</f>
        <v>14900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/>
      <c r="B101" s="1" t="s">
        <v>150</v>
      </c>
      <c r="C101" s="1"/>
      <c r="D101" s="33"/>
      <c r="E101" s="33"/>
      <c r="F101" s="39">
        <v>2030</v>
      </c>
      <c r="G101" s="39">
        <v>51675</v>
      </c>
      <c r="H101" s="29">
        <f>+F101+G101</f>
        <v>53705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2"/>
      <c r="B102" s="1" t="s">
        <v>151</v>
      </c>
      <c r="C102" s="1"/>
      <c r="D102" s="33"/>
      <c r="E102" s="33"/>
      <c r="F102" s="40">
        <v>31</v>
      </c>
      <c r="G102" s="40">
        <v>0</v>
      </c>
      <c r="H102" s="29">
        <f>+F102+G102</f>
        <v>31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2"/>
      <c r="B103" s="1" t="s">
        <v>0</v>
      </c>
      <c r="C103" s="1"/>
      <c r="D103" s="33"/>
      <c r="E103" s="33"/>
      <c r="F103" s="40">
        <f>SUM(F98:F102)</f>
        <v>20023</v>
      </c>
      <c r="G103" s="40">
        <f>SUM(G98:G102)</f>
        <v>131776</v>
      </c>
      <c r="H103" s="41">
        <f>SUM(H98:H102)</f>
        <v>151799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2"/>
      <c r="B104" s="1"/>
      <c r="C104" s="1"/>
      <c r="D104" s="33"/>
      <c r="E104" s="33"/>
      <c r="F104" s="42" t="s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58"/>
      <c r="B105" s="37" t="s">
        <v>152</v>
      </c>
      <c r="C105" s="37"/>
      <c r="D105" s="38"/>
      <c r="E105" s="33"/>
      <c r="F105" s="4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2"/>
      <c r="B106" s="1" t="s">
        <v>148</v>
      </c>
      <c r="C106" s="1"/>
      <c r="D106" s="33"/>
      <c r="E106" s="33"/>
      <c r="F106" s="39">
        <v>0</v>
      </c>
      <c r="G106" s="10">
        <v>0</v>
      </c>
      <c r="H106" s="29">
        <f>+F106+G106</f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/>
      <c r="B107" s="1" t="s">
        <v>153</v>
      </c>
      <c r="C107" s="1"/>
      <c r="D107" s="33"/>
      <c r="E107" s="33"/>
      <c r="F107" s="40">
        <v>85</v>
      </c>
      <c r="G107" s="11">
        <v>0</v>
      </c>
      <c r="H107" s="29">
        <f>+F107+G107</f>
        <v>85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1" t="s">
        <v>0</v>
      </c>
      <c r="C108" s="1"/>
      <c r="D108" s="33"/>
      <c r="E108" s="33"/>
      <c r="F108" s="40">
        <f>+F107+F106</f>
        <v>85</v>
      </c>
      <c r="G108" s="40">
        <f>+G107+G106</f>
        <v>0</v>
      </c>
      <c r="H108" s="41">
        <f>+H107+H106</f>
        <v>85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/>
      <c r="B109" s="1"/>
      <c r="C109" s="1"/>
      <c r="D109" s="33"/>
      <c r="E109" s="33"/>
      <c r="F109" s="43"/>
      <c r="G109" s="43"/>
      <c r="H109" s="4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3.5" thickBot="1">
      <c r="A110" s="2"/>
      <c r="B110" s="1" t="s">
        <v>154</v>
      </c>
      <c r="C110" s="1"/>
      <c r="D110" s="33"/>
      <c r="E110" s="33"/>
      <c r="F110" s="44">
        <f>+F103+F108</f>
        <v>20108</v>
      </c>
      <c r="G110" s="44">
        <f>+G103+G108</f>
        <v>131776</v>
      </c>
      <c r="H110" s="44">
        <f>+H103+H108</f>
        <v>151884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2"/>
      <c r="B111" s="1"/>
      <c r="C111" s="1"/>
      <c r="F111" s="1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 t="s">
        <v>272</v>
      </c>
      <c r="B112" s="2" t="s">
        <v>156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2"/>
      <c r="B113" s="1" t="s">
        <v>157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2" t="s">
        <v>273</v>
      </c>
      <c r="B115" s="2" t="s">
        <v>158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2"/>
      <c r="B116" s="45" t="s">
        <v>188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2"/>
      <c r="B117" s="46" t="s">
        <v>159</v>
      </c>
      <c r="C117" s="1" t="s">
        <v>160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2"/>
      <c r="B118" s="46"/>
      <c r="C118" s="1" t="s">
        <v>161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/>
      <c r="B119" s="46"/>
      <c r="C119" s="1" t="s">
        <v>162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/>
      <c r="B120" s="46"/>
      <c r="C120" s="1" t="s">
        <v>163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/>
      <c r="B121" s="46"/>
      <c r="C121" s="1" t="s">
        <v>303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46"/>
      <c r="C122" s="1" t="s">
        <v>304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/>
      <c r="B123" s="4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2"/>
      <c r="B124" s="46" t="s">
        <v>164</v>
      </c>
      <c r="C124" s="1" t="s">
        <v>165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2"/>
      <c r="B125" s="45"/>
      <c r="C125" s="1" t="s">
        <v>166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2"/>
      <c r="B126" s="45"/>
      <c r="C126" s="1" t="s">
        <v>167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2"/>
      <c r="B127" s="45"/>
      <c r="C127" s="1" t="s">
        <v>168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2"/>
      <c r="B128" s="45"/>
      <c r="C128" s="1" t="s">
        <v>305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2"/>
      <c r="C129" s="1" t="s">
        <v>306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2"/>
      <c r="B130" s="47"/>
      <c r="C130" s="1" t="s">
        <v>169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2"/>
      <c r="B131" s="4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2"/>
      <c r="B132" s="1" t="s">
        <v>295</v>
      </c>
      <c r="C132" s="1" t="s">
        <v>296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2"/>
      <c r="B133" s="47"/>
      <c r="C133" s="1" t="s">
        <v>297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2"/>
      <c r="B134" s="47"/>
      <c r="C134" s="1" t="s">
        <v>298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2"/>
      <c r="B135" s="47"/>
      <c r="C135" s="1" t="s">
        <v>299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2"/>
      <c r="B136" s="4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2"/>
      <c r="B137" s="4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2" ht="12.75">
      <c r="A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2" t="s">
        <v>274</v>
      </c>
      <c r="B139" s="2" t="s">
        <v>171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1" ht="12.75">
      <c r="A140" s="2"/>
      <c r="B140" s="2" t="s">
        <v>172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2"/>
      <c r="B141" s="1"/>
      <c r="C141" s="1"/>
      <c r="D141" s="1"/>
      <c r="E141" s="1"/>
      <c r="F141" s="33"/>
      <c r="G141" s="33" t="s">
        <v>36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2"/>
      <c r="B142" s="1"/>
      <c r="C142" s="1"/>
      <c r="D142" s="1"/>
      <c r="E142" s="1"/>
      <c r="F142" s="33" t="s">
        <v>3</v>
      </c>
      <c r="G142" s="33" t="s">
        <v>3</v>
      </c>
      <c r="H142" s="33" t="s">
        <v>173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2"/>
      <c r="B143" s="1"/>
      <c r="C143" s="1"/>
      <c r="D143" s="1"/>
      <c r="E143" s="1"/>
      <c r="F143" s="49">
        <v>37894</v>
      </c>
      <c r="G143" s="49">
        <v>37802</v>
      </c>
      <c r="H143" s="33" t="s">
        <v>174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2"/>
      <c r="B144" s="1"/>
      <c r="C144" s="1"/>
      <c r="D144" s="1"/>
      <c r="E144" s="1"/>
      <c r="F144" s="33" t="s">
        <v>6</v>
      </c>
      <c r="G144" s="33" t="s">
        <v>6</v>
      </c>
      <c r="H144" s="33" t="s">
        <v>6</v>
      </c>
      <c r="I144" s="61" t="s">
        <v>175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2"/>
      <c r="B145" s="2" t="s">
        <v>206</v>
      </c>
      <c r="C145" s="1"/>
      <c r="D145" s="1"/>
      <c r="E145" s="1"/>
      <c r="F145" s="33"/>
      <c r="G145" s="33"/>
      <c r="H145" s="33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2"/>
      <c r="B146" s="1" t="s">
        <v>208</v>
      </c>
      <c r="C146" s="1"/>
      <c r="D146" s="1"/>
      <c r="E146" s="1"/>
      <c r="F146" s="10">
        <v>8586</v>
      </c>
      <c r="G146" s="10">
        <v>7973</v>
      </c>
      <c r="H146" s="10">
        <f>+F146-G146</f>
        <v>613</v>
      </c>
      <c r="I146" s="59">
        <f>+H146/G146*100</f>
        <v>7.688448513733852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2"/>
      <c r="B147" s="1" t="s">
        <v>194</v>
      </c>
      <c r="C147" s="1"/>
      <c r="D147" s="1"/>
      <c r="E147" s="1"/>
      <c r="F147" s="10">
        <v>3876</v>
      </c>
      <c r="G147" s="10">
        <v>6153</v>
      </c>
      <c r="H147" s="10">
        <f>+F147-G147</f>
        <v>-2277</v>
      </c>
      <c r="I147" s="59">
        <f>+H147/G147*100</f>
        <v>-37.006338371526084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2"/>
      <c r="B148" s="1" t="s">
        <v>195</v>
      </c>
      <c r="C148" s="1"/>
      <c r="D148" s="1"/>
      <c r="E148" s="1"/>
      <c r="F148" s="10">
        <v>996</v>
      </c>
      <c r="G148" s="10">
        <v>-473</v>
      </c>
      <c r="H148" s="10">
        <f>+F148-G148</f>
        <v>1469</v>
      </c>
      <c r="I148" s="59">
        <f>+H148/G148*100</f>
        <v>-310.5708245243129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2"/>
      <c r="B149" s="1" t="s">
        <v>0</v>
      </c>
      <c r="C149" s="1"/>
      <c r="D149" s="1"/>
      <c r="E149" s="1"/>
      <c r="F149" s="50">
        <f>SUM(F146:F148)</f>
        <v>13458</v>
      </c>
      <c r="G149" s="50">
        <f>SUM(G146:G148)</f>
        <v>13653</v>
      </c>
      <c r="H149" s="50">
        <f>SUM(H146:H148)</f>
        <v>-195</v>
      </c>
      <c r="I149" s="60">
        <f>+H149/G149*100</f>
        <v>-1.4282575258185013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2"/>
      <c r="B150" s="1"/>
      <c r="C150" s="1"/>
      <c r="D150" s="1"/>
      <c r="E150" s="1"/>
      <c r="H150" s="14"/>
      <c r="I150" s="1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2"/>
      <c r="B151" s="2" t="s">
        <v>302</v>
      </c>
      <c r="C151" s="1"/>
      <c r="D151" s="1"/>
      <c r="E151" s="1"/>
      <c r="H151" s="14"/>
      <c r="I151" s="1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2"/>
      <c r="B152" s="1" t="s">
        <v>208</v>
      </c>
      <c r="C152" s="1"/>
      <c r="D152" s="1"/>
      <c r="E152" s="1"/>
      <c r="F152" s="10">
        <v>-264</v>
      </c>
      <c r="G152" s="10">
        <v>-1213</v>
      </c>
      <c r="H152" s="10">
        <f>+F152-G152</f>
        <v>949</v>
      </c>
      <c r="I152" s="59">
        <f>+H152/G152*100</f>
        <v>-78.23577906018137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2"/>
      <c r="B153" s="1" t="s">
        <v>207</v>
      </c>
      <c r="C153" s="1"/>
      <c r="D153" s="1"/>
      <c r="E153" s="1"/>
      <c r="F153" s="10">
        <v>-1076</v>
      </c>
      <c r="G153" s="10">
        <f>-34-47</f>
        <v>-81</v>
      </c>
      <c r="H153" s="10">
        <f>+F153-G153</f>
        <v>-995</v>
      </c>
      <c r="I153" s="59">
        <f>+H153/G153*100</f>
        <v>1228.3950617283951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2"/>
      <c r="B154" s="1" t="s">
        <v>195</v>
      </c>
      <c r="C154" s="1"/>
      <c r="D154" s="1"/>
      <c r="E154" s="1"/>
      <c r="F154" s="10">
        <v>-2089</v>
      </c>
      <c r="G154" s="10">
        <v>-1349</v>
      </c>
      <c r="H154" s="10">
        <f>+F154-G154</f>
        <v>-740</v>
      </c>
      <c r="I154" s="59">
        <f>+H154/G154*100</f>
        <v>54.85544848035582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2"/>
      <c r="B155" s="1" t="s">
        <v>209</v>
      </c>
      <c r="C155" s="1"/>
      <c r="D155" s="1"/>
      <c r="E155" s="1"/>
      <c r="F155" s="10">
        <v>-388</v>
      </c>
      <c r="G155" s="10">
        <v>-399</v>
      </c>
      <c r="H155" s="10">
        <f>+F155-G155</f>
        <v>11</v>
      </c>
      <c r="I155" s="59">
        <f>+H155/G155*100</f>
        <v>-2.756892230576441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2"/>
      <c r="B156" s="1"/>
      <c r="C156" s="1"/>
      <c r="D156" s="1"/>
      <c r="E156" s="1"/>
      <c r="F156" s="50">
        <f>SUM(F152:F155)</f>
        <v>-3817</v>
      </c>
      <c r="G156" s="50">
        <f>SUM(G152:G155)</f>
        <v>-3042</v>
      </c>
      <c r="H156" s="50">
        <f>SUM(H152:H155)</f>
        <v>-775</v>
      </c>
      <c r="I156" s="60">
        <f>+H156/G156*100</f>
        <v>25.476660092044707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2"/>
      <c r="B158" s="1" t="s">
        <v>280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2"/>
      <c r="B159" s="1" t="s">
        <v>281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2"/>
      <c r="B160" s="1" t="s">
        <v>282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2"/>
      <c r="B161" s="1" t="s">
        <v>283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2"/>
      <c r="B162" s="1" t="s">
        <v>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117" ht="12.75">
      <c r="A163" s="52" t="s">
        <v>275</v>
      </c>
      <c r="B163" s="52" t="s">
        <v>176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</row>
    <row r="164" spans="1:117" ht="12.75">
      <c r="A164" s="52"/>
      <c r="B164" s="51" t="s">
        <v>284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</row>
    <row r="165" spans="1:117" ht="12.75">
      <c r="A165" s="52"/>
      <c r="B165" s="51" t="s">
        <v>285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</row>
    <row r="166" spans="1:117" ht="12.75">
      <c r="A166" s="52"/>
      <c r="B166" s="51" t="s">
        <v>286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</row>
    <row r="167" spans="1:117" ht="12.75">
      <c r="A167" s="52"/>
      <c r="B167" s="51" t="s">
        <v>287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</row>
    <row r="168" spans="1:117" ht="12.75">
      <c r="A168" s="52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</row>
    <row r="169" spans="1:71" ht="12.75">
      <c r="A169" s="2" t="s">
        <v>276</v>
      </c>
      <c r="B169" s="2" t="s">
        <v>182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2"/>
      <c r="B170" s="1" t="s">
        <v>300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2"/>
      <c r="B171" s="1" t="s">
        <v>301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>
      <c r="A173" s="2" t="s">
        <v>277</v>
      </c>
      <c r="B173" s="2" t="s">
        <v>183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>
      <c r="A174" s="2"/>
      <c r="B174" s="1" t="s">
        <v>184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>
      <c r="A176" s="2" t="s">
        <v>278</v>
      </c>
      <c r="B176" s="2" t="s">
        <v>185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>
      <c r="A177" s="1"/>
      <c r="B177" s="1" t="s">
        <v>279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>
      <c r="A179" s="2" t="s">
        <v>314</v>
      </c>
      <c r="B179" s="2" t="s">
        <v>326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>
      <c r="A180" s="1"/>
      <c r="B180" s="1"/>
      <c r="C180" s="1"/>
      <c r="D180" s="1"/>
      <c r="E180" s="1"/>
      <c r="F180" s="62" t="s">
        <v>44</v>
      </c>
      <c r="G180" s="63"/>
      <c r="H180" s="67" t="s">
        <v>316</v>
      </c>
      <c r="I180" s="6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>
      <c r="A181" s="1"/>
      <c r="B181" s="1"/>
      <c r="C181" s="1"/>
      <c r="D181" s="1"/>
      <c r="E181" s="1"/>
      <c r="F181" s="71" t="s">
        <v>1</v>
      </c>
      <c r="G181" s="64" t="s">
        <v>36</v>
      </c>
      <c r="H181" s="71" t="s">
        <v>4</v>
      </c>
      <c r="I181" s="64" t="s">
        <v>36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>
      <c r="A182" s="1"/>
      <c r="B182" s="1"/>
      <c r="C182" s="1"/>
      <c r="D182" s="1"/>
      <c r="E182" s="1"/>
      <c r="F182" s="72" t="s">
        <v>2</v>
      </c>
      <c r="G182" s="64" t="s">
        <v>2</v>
      </c>
      <c r="H182" s="72" t="s">
        <v>2</v>
      </c>
      <c r="I182" s="64" t="s">
        <v>2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>
      <c r="A183" s="1"/>
      <c r="B183" s="1"/>
      <c r="C183" s="1"/>
      <c r="D183" s="1"/>
      <c r="E183" s="1"/>
      <c r="F183" s="72" t="s">
        <v>3</v>
      </c>
      <c r="G183" s="64" t="s">
        <v>3</v>
      </c>
      <c r="H183" s="72" t="s">
        <v>5</v>
      </c>
      <c r="I183" s="64" t="s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>
      <c r="A184" s="1"/>
      <c r="B184" s="1"/>
      <c r="C184" s="1"/>
      <c r="D184" s="1"/>
      <c r="E184" s="1"/>
      <c r="F184" s="73">
        <v>37894</v>
      </c>
      <c r="G184" s="65">
        <v>37529</v>
      </c>
      <c r="H184" s="73">
        <v>37894</v>
      </c>
      <c r="I184" s="65">
        <v>37529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>
      <c r="A185" s="1"/>
      <c r="B185" s="1"/>
      <c r="C185" s="1"/>
      <c r="D185" s="1"/>
      <c r="E185" s="1"/>
      <c r="F185" s="74" t="s">
        <v>6</v>
      </c>
      <c r="G185" s="66" t="s">
        <v>6</v>
      </c>
      <c r="H185" s="74" t="s">
        <v>6</v>
      </c>
      <c r="I185" s="66" t="s">
        <v>6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>
      <c r="A186" s="1"/>
      <c r="B186" s="2" t="s">
        <v>315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>
      <c r="A187" s="1"/>
      <c r="B187" s="1" t="s">
        <v>318</v>
      </c>
      <c r="C187" s="1"/>
      <c r="D187" s="1"/>
      <c r="E187" s="1"/>
      <c r="F187" s="10">
        <v>-3773</v>
      </c>
      <c r="G187" s="10">
        <v>-2853</v>
      </c>
      <c r="H187" s="10">
        <v>-9582</v>
      </c>
      <c r="I187" s="10">
        <v>-7700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3.5" thickBot="1">
      <c r="A188" s="1"/>
      <c r="B188" s="1" t="s">
        <v>319</v>
      </c>
      <c r="C188" s="1"/>
      <c r="D188" s="1"/>
      <c r="E188" s="1"/>
      <c r="F188" s="12"/>
      <c r="G188" s="12"/>
      <c r="H188" s="12"/>
      <c r="I188" s="1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>
      <c r="A190" s="1"/>
      <c r="B190" s="2" t="s">
        <v>317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>
      <c r="A191" s="1"/>
      <c r="B191" s="1" t="s">
        <v>320</v>
      </c>
      <c r="C191" s="1"/>
      <c r="D191" s="1"/>
      <c r="E191" s="1"/>
      <c r="F191" s="10">
        <v>22260</v>
      </c>
      <c r="G191" s="10">
        <v>22260</v>
      </c>
      <c r="H191" s="10">
        <v>22260</v>
      </c>
      <c r="I191" s="10">
        <v>22260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3.5" thickBot="1">
      <c r="A192" s="1"/>
      <c r="B192" s="1" t="s">
        <v>321</v>
      </c>
      <c r="C192" s="1"/>
      <c r="D192" s="1"/>
      <c r="E192" s="1"/>
      <c r="F192" s="68"/>
      <c r="G192" s="68"/>
      <c r="H192" s="68"/>
      <c r="I192" s="6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>
      <c r="A194" s="1"/>
      <c r="B194" s="2" t="s">
        <v>326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3.5" thickBot="1">
      <c r="A195" s="1"/>
      <c r="B195" s="1" t="s">
        <v>322</v>
      </c>
      <c r="C195" s="1"/>
      <c r="D195" s="1"/>
      <c r="E195" s="1"/>
      <c r="F195" s="70">
        <f>+F187/F191*100</f>
        <v>-16.949685534591193</v>
      </c>
      <c r="G195" s="70">
        <f>+G187/G191*100</f>
        <v>-12.816711590296496</v>
      </c>
      <c r="H195" s="70">
        <f>+H187/H191*100</f>
        <v>-43.04582210242587</v>
      </c>
      <c r="I195" s="70">
        <f>+I187/I191*100</f>
        <v>-34.59119496855346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3.5" thickBot="1">
      <c r="A197" s="1"/>
      <c r="B197" s="1" t="s">
        <v>323</v>
      </c>
      <c r="C197" s="1"/>
      <c r="D197" s="1"/>
      <c r="E197" s="1"/>
      <c r="F197" s="70">
        <f>+F195</f>
        <v>-16.949685534591193</v>
      </c>
      <c r="G197" s="70">
        <f>+G195</f>
        <v>-12.816711590296496</v>
      </c>
      <c r="H197" s="70">
        <f>+H195</f>
        <v>-43.04582210242587</v>
      </c>
      <c r="I197" s="70">
        <f>+I195</f>
        <v>-34.59119496855346</v>
      </c>
      <c r="J197" s="69" t="s">
        <v>0</v>
      </c>
      <c r="K197" s="69" t="s"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s="75" customFormat="1" ht="12.75">
      <c r="A200" s="2" t="s">
        <v>327</v>
      </c>
      <c r="B200" s="2" t="s">
        <v>328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ht="12.75">
      <c r="A201" s="1"/>
      <c r="B201" s="1" t="s">
        <v>336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>
      <c r="A202" s="1"/>
      <c r="B202" s="1" t="s">
        <v>337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1"/>
      <c r="B203" s="1" t="s">
        <v>329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1"/>
      <c r="B204" s="1" t="s">
        <v>330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1"/>
      <c r="B205" s="1" t="s">
        <v>331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1"/>
      <c r="B206" s="1" t="s">
        <v>332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1"/>
      <c r="B207" s="1" t="s">
        <v>333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1"/>
      <c r="B208" s="1" t="s">
        <v>334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1"/>
      <c r="B209" s="1" t="s">
        <v>335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2003-11-21T08:06:39Z</cp:lastPrinted>
  <dcterms:created xsi:type="dcterms:W3CDTF">1999-11-25T03:32:38Z</dcterms:created>
  <dcterms:modified xsi:type="dcterms:W3CDTF">2003-11-21T08:54:40Z</dcterms:modified>
  <cp:category/>
  <cp:version/>
  <cp:contentType/>
  <cp:contentStatus/>
</cp:coreProperties>
</file>