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firstSheet="2" activeTab="5"/>
  </bookViews>
  <sheets>
    <sheet name="00000" sheetId="1" state="veryHidden" r:id="rId1"/>
    <sheet name="10000" sheetId="2" state="veryHidden" r:id="rId2"/>
    <sheet name="CCIS" sheetId="3" r:id="rId3"/>
    <sheet name="CCBS" sheetId="4" r:id="rId4"/>
    <sheet name="CCCFS" sheetId="5" r:id="rId5"/>
    <sheet name="CCSCE" sheetId="6" r:id="rId6"/>
  </sheets>
  <definedNames/>
  <calcPr fullCalcOnLoad="1"/>
</workbook>
</file>

<file path=xl/sharedStrings.xml><?xml version="1.0" encoding="utf-8"?>
<sst xmlns="http://schemas.openxmlformats.org/spreadsheetml/2006/main" count="156" uniqueCount="122">
  <si>
    <t>RM'000</t>
  </si>
  <si>
    <t>Revenue</t>
  </si>
  <si>
    <t>Operating Expenses</t>
  </si>
  <si>
    <t>Other Operating Income</t>
  </si>
  <si>
    <t>Finance costs</t>
  </si>
  <si>
    <t>Taxation</t>
  </si>
  <si>
    <t>Provision for Taxation</t>
  </si>
  <si>
    <t>Share Capital</t>
  </si>
  <si>
    <t>Reserves</t>
  </si>
  <si>
    <t xml:space="preserve">  Share Premium</t>
  </si>
  <si>
    <t xml:space="preserve">  Revaluation Reserve</t>
  </si>
  <si>
    <t>Accumulated Losses</t>
  </si>
  <si>
    <t>CURRENT ASSETS</t>
  </si>
  <si>
    <t>CURRENT LIABILITIES</t>
  </si>
  <si>
    <t>Shareholders' Funds</t>
  </si>
  <si>
    <t xml:space="preserve">As at </t>
  </si>
  <si>
    <t>Year ended</t>
  </si>
  <si>
    <t>Borrowings</t>
  </si>
  <si>
    <t>Long Term Liabilities</t>
  </si>
  <si>
    <t>CASH FLOWS FROM OPERATING ACTIVITIES</t>
  </si>
  <si>
    <t>Adjustments for non-cash flow:-</t>
  </si>
  <si>
    <t xml:space="preserve">Non-operating items </t>
  </si>
  <si>
    <t xml:space="preserve">Non-cash items </t>
  </si>
  <si>
    <t xml:space="preserve">Changes in working capital </t>
  </si>
  <si>
    <t>Net Change in current assets</t>
  </si>
  <si>
    <t>Net Change in current liabilities</t>
  </si>
  <si>
    <t>Total</t>
  </si>
  <si>
    <t>Net Change in Cash &amp; Cash Equivalents</t>
  </si>
  <si>
    <t>Cash &amp; Cash Equivalents at beginning of year</t>
  </si>
  <si>
    <t>Financing Activities</t>
  </si>
  <si>
    <t>Investing Activities</t>
  </si>
  <si>
    <t>Reserve</t>
  </si>
  <si>
    <t>Asset</t>
  </si>
  <si>
    <t>Share</t>
  </si>
  <si>
    <t>Revaluation</t>
  </si>
  <si>
    <t>Accumulated</t>
  </si>
  <si>
    <t>Capital</t>
  </si>
  <si>
    <t>Premium</t>
  </si>
  <si>
    <t>Losses</t>
  </si>
  <si>
    <t>Movements during the period</t>
  </si>
  <si>
    <t xml:space="preserve">(The Condensed Consolidated Balance Sheets should be read in conjunction with the </t>
  </si>
  <si>
    <t>Debtors</t>
  </si>
  <si>
    <t>Creditors</t>
  </si>
  <si>
    <t>EPS - Basic (sen)</t>
  </si>
  <si>
    <t xml:space="preserve">        - Diluted (sen)</t>
  </si>
  <si>
    <t>CONDENSED CONSOLIDATED INCOME STATEMENT (UNAUDITED)</t>
  </si>
  <si>
    <t>CONDENSED CONSOLIDATED CASH FLOW STATEMENTS (UNAUDITED)</t>
  </si>
  <si>
    <t>CONDENSED CONSOLIDATED STATEMENTS OF CHANGES IN EQUITY (UNAUDITED)</t>
  </si>
  <si>
    <t>Bank borrowings</t>
  </si>
  <si>
    <t>Equity investments</t>
  </si>
  <si>
    <t>Other investments</t>
  </si>
  <si>
    <t>Other deferred liabilities</t>
  </si>
  <si>
    <t>Transaction with owner as owners</t>
  </si>
  <si>
    <t>Note:</t>
  </si>
  <si>
    <t>Cash &amp; bank balances</t>
  </si>
  <si>
    <t>Bank overdraft</t>
  </si>
  <si>
    <t>Cash &amp; Cash Equivalents at end of period</t>
  </si>
  <si>
    <t>Less : Deposits pledged</t>
  </si>
  <si>
    <t>Overdraft &amp; Short Term Borrowings</t>
  </si>
  <si>
    <t>Tax paid</t>
  </si>
  <si>
    <t>Quarter ended</t>
  </si>
  <si>
    <t>(The Condensed Consolidated Cash Flow Statements should be read in conjunction</t>
  </si>
  <si>
    <t xml:space="preserve">(The Condensed Consolidated Statements of Changes in Equity should be read in conjunction with the </t>
  </si>
  <si>
    <t xml:space="preserve">CONDENSED CONSOLIDATED BALANCE SHEETS </t>
  </si>
  <si>
    <t>(Audited)</t>
  </si>
  <si>
    <t>(Unaudited)</t>
  </si>
  <si>
    <t xml:space="preserve">(The Condensed Consolidated Income Statements should be read in conjunction with the </t>
  </si>
  <si>
    <t>KAI PENG BERHAD (32395-P)</t>
  </si>
  <si>
    <t xml:space="preserve">     CUMULATIVE QUARTER</t>
  </si>
  <si>
    <t>CURRENT</t>
  </si>
  <si>
    <t>PRECEDING YEAR</t>
  </si>
  <si>
    <t>YEAR</t>
  </si>
  <si>
    <t>CORRESPONDING</t>
  </si>
  <si>
    <t>TO DATE</t>
  </si>
  <si>
    <t xml:space="preserve">        INDIVIDUAL QUARTER</t>
  </si>
  <si>
    <t>QUARTER</t>
  </si>
  <si>
    <t>Deposits, Cash and Bank balances</t>
  </si>
  <si>
    <t>Amounts Due from Customers for Contract Works</t>
  </si>
  <si>
    <t xml:space="preserve">Inventories </t>
  </si>
  <si>
    <t>Amounts Due to Customers for Contract Works</t>
  </si>
  <si>
    <t xml:space="preserve">  Merger Reserve </t>
  </si>
  <si>
    <t>Merger</t>
  </si>
  <si>
    <t>&lt;-----------------------Non-Distributable-----------------------&gt;</t>
  </si>
  <si>
    <t>Distributable</t>
  </si>
  <si>
    <t>New shares issued</t>
  </si>
  <si>
    <t>Shares</t>
  </si>
  <si>
    <t>Application</t>
  </si>
  <si>
    <t>Account</t>
  </si>
  <si>
    <t>Minority Interest</t>
  </si>
  <si>
    <t>Balance as at 01.07.04</t>
  </si>
  <si>
    <t>Hire purchase creditors</t>
  </si>
  <si>
    <t>Profit/(Loss) before tax</t>
  </si>
  <si>
    <t>Profit/(Loss) after tax</t>
  </si>
  <si>
    <t>Net Profit/(Loss) for the period</t>
  </si>
  <si>
    <t>Net Current Assets/(Liabilities)</t>
  </si>
  <si>
    <t>Profit/(Loss) from Operations</t>
  </si>
  <si>
    <t xml:space="preserve">Operating profit/(loss) before changes in working capital </t>
  </si>
  <si>
    <t>Net cash flows from/ (used in) operating activities</t>
  </si>
  <si>
    <t>Annual Financial Report for the year ended 30th June 2005)</t>
  </si>
  <si>
    <t>with the Annual Financial Report for the year ended 30th June 2005)</t>
  </si>
  <si>
    <t xml:space="preserve"> 30 June 2005</t>
  </si>
  <si>
    <t>NON-CURRENT ASSETS</t>
  </si>
  <si>
    <t xml:space="preserve">    Property, Plant and Equipment</t>
  </si>
  <si>
    <t xml:space="preserve">    Other Investments</t>
  </si>
  <si>
    <t xml:space="preserve">    Goodwill on Consolidation</t>
  </si>
  <si>
    <t xml:space="preserve">    Deferred tax assets</t>
  </si>
  <si>
    <t>(Unudited)</t>
  </si>
  <si>
    <t>Balance as at 01.07.05 (audited)</t>
  </si>
  <si>
    <t>Pre-acquisition profit</t>
  </si>
  <si>
    <t>Loss before taxation</t>
  </si>
  <si>
    <t>FOR THE QUARTER ENDED 31 DECEMBER 2005</t>
  </si>
  <si>
    <t>AS AT 31 DECEMBER 2005</t>
  </si>
  <si>
    <t>31 December  2005</t>
  </si>
  <si>
    <t>6- Months ended</t>
  </si>
  <si>
    <t>31 December 2004</t>
  </si>
  <si>
    <t>31 December 2005</t>
  </si>
  <si>
    <t>6 months quarter ended 31 December 2005</t>
  </si>
  <si>
    <t xml:space="preserve">6 months quarter ended 31 December 2004 </t>
  </si>
  <si>
    <t>Balance as at 31.12.05</t>
  </si>
  <si>
    <t>Balance as at 31.12.04</t>
  </si>
  <si>
    <t>Net Assets per share (RM)</t>
  </si>
  <si>
    <t xml:space="preserve">PERIOD </t>
  </si>
</sst>
</file>

<file path=xl/styles.xml><?xml version="1.0" encoding="utf-8"?>
<styleSheet xmlns="http://schemas.openxmlformats.org/spreadsheetml/2006/main">
  <numFmts count="59">
    <numFmt numFmtId="5" formatCode="&quot;R&quot;#,##0_);\(&quot;R&quot;#,##0\)"/>
    <numFmt numFmtId="6" formatCode="&quot;R&quot;#,##0_);[Red]\(&quot;R&quot;#,##0\)"/>
    <numFmt numFmtId="7" formatCode="&quot;R&quot;#,##0.00_);\(&quot;R&quot;#,##0.00\)"/>
    <numFmt numFmtId="8" formatCode="&quot;R&quot;#,##0.00_);[Red]\(&quot;R&quot;#,##0.00\)"/>
    <numFmt numFmtId="42" formatCode="_(&quot;R&quot;* #,##0_);_(&quot;R&quot;* \(#,##0\);_(&quot;R&quot;* &quot;-&quot;_);_(@_)"/>
    <numFmt numFmtId="41" formatCode="_(* #,##0_);_(* \(#,##0\);_(* &quot;-&quot;_);_(@_)"/>
    <numFmt numFmtId="44" formatCode="_(&quot;R&quot;* #,##0.00_);_(&quot;R&quot;* \(#,##0.00\);_(&quot;R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.00"/>
    <numFmt numFmtId="179" formatCode="0.000"/>
    <numFmt numFmtId="180" formatCode="0.0000"/>
    <numFmt numFmtId="181" formatCode="0.0"/>
    <numFmt numFmtId="182" formatCode="&quot;RM&quot;#,##0_);\(&quot;RM&quot;#,##0\)"/>
    <numFmt numFmtId="183" formatCode="&quot;RM&quot;#,##0_);[Red]\(&quot;RM&quot;#,##0\)"/>
    <numFmt numFmtId="184" formatCode="&quot;RM&quot;#,##0.00_);\(&quot;RM&quot;#,##0.00\)"/>
    <numFmt numFmtId="185" formatCode="&quot;RM&quot;#,##0.00_);[Red]\(&quot;RM&quot;#,##0.00\)"/>
    <numFmt numFmtId="186" formatCode="_(&quot;RM&quot;* #,##0_);_(&quot;RM&quot;* \(#,##0\);_(&quot;RM&quot;* &quot;-&quot;_);_(@_)"/>
    <numFmt numFmtId="187" formatCode="_(&quot;RM&quot;* #,##0.00_);_(&quot;RM&quot;* \(#,##0.00\);_(&quot;RM&quot;* &quot;-&quot;??_);_(@_)"/>
    <numFmt numFmtId="188" formatCode="0.00;[Red]0.00"/>
    <numFmt numFmtId="189" formatCode="0.000;[Red]0.000"/>
    <numFmt numFmtId="190" formatCode="0;[Red]0"/>
    <numFmt numFmtId="191" formatCode="&quot;RM &quot;#,##0_);\(&quot;RM &quot;#,##0\)"/>
    <numFmt numFmtId="192" formatCode="&quot;RM &quot;#,##0_);[Red]\(&quot;RM &quot;#,##0\)"/>
    <numFmt numFmtId="193" formatCode="&quot;RM &quot;#,##0.00_);\(&quot;RM &quot;#,##0.00\)"/>
    <numFmt numFmtId="194" formatCode="&quot;RM &quot;#,##0.00_);[Red]\(&quot;RM &quot;#,##0.00\)"/>
    <numFmt numFmtId="195" formatCode="_(&quot;RM &quot;* #,##0_);_(&quot;RM &quot;* \(#,##0\);_(&quot;RM &quot;* &quot;-&quot;_);_(@_)"/>
    <numFmt numFmtId="196" formatCode="_(&quot;RM &quot;* #,##0.00_);_(&quot;RM &quot;* \(#,##0.00\);_(&quot;RM &quot;* &quot;-&quot;??_);_(@_)"/>
    <numFmt numFmtId="197" formatCode="0.0%"/>
    <numFmt numFmtId="198" formatCode="#,##0_);[Red]\(#,##0\);\-"/>
    <numFmt numFmtId="199" formatCode="_(* #,##0.0_);_(* \(#,##0.0\);_(* &quot;-&quot;_);_(@_)"/>
    <numFmt numFmtId="200" formatCode="_(* #,##0.00_);_(* \(#,##0.00\);_(* &quot;-&quot;_);_(@_)"/>
    <numFmt numFmtId="201" formatCode="_(* #,##0.0_);_(* \(#,##0.0\);_(* &quot;-&quot;??_);_(@_)"/>
    <numFmt numFmtId="202" formatCode="_(* #,##0_);_(* \(#,##0\);_(* &quot;-&quot;??_);_(@_)"/>
    <numFmt numFmtId="203" formatCode="_(* #,##0.000_);_(* \(#,##0.000\);_(* &quot;-&quot;??_);_(@_)"/>
    <numFmt numFmtId="204" formatCode="_(* #,##0.0000_);_(* \(#,##0.0000\);_(* &quot;-&quot;??_);_(@_)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0.0000000000"/>
    <numFmt numFmtId="210" formatCode="0.000000000"/>
    <numFmt numFmtId="211" formatCode="0.00000000"/>
    <numFmt numFmtId="212" formatCode="0.0000000"/>
    <numFmt numFmtId="213" formatCode="0.000000"/>
    <numFmt numFmtId="214" formatCode="0.00000"/>
  </numFmts>
  <fonts count="13">
    <font>
      <sz val="10"/>
      <name val="Arial"/>
      <family val="0"/>
    </font>
    <font>
      <u val="single"/>
      <sz val="12.5"/>
      <color indexed="36"/>
      <name val="MS Sans Serif"/>
      <family val="0"/>
    </font>
    <font>
      <u val="single"/>
      <sz val="12.5"/>
      <color indexed="12"/>
      <name val="MS Sans Serif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i/>
      <sz val="12"/>
      <name val="Arial"/>
      <family val="2"/>
    </font>
    <font>
      <b/>
      <sz val="12"/>
      <name val="Times New Roman"/>
      <family val="1"/>
    </font>
    <font>
      <sz val="8"/>
      <name val="Arial"/>
      <family val="0"/>
    </font>
    <font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38" fontId="5" fillId="0" borderId="0" xfId="0" applyNumberFormat="1" applyFont="1" applyBorder="1" applyAlignment="1">
      <alignment/>
    </xf>
    <xf numFmtId="38" fontId="5" fillId="0" borderId="0" xfId="0" applyNumberFormat="1" applyFont="1" applyAlignment="1">
      <alignment/>
    </xf>
    <xf numFmtId="38" fontId="5" fillId="0" borderId="1" xfId="0" applyNumberFormat="1" applyFont="1" applyBorder="1" applyAlignment="1">
      <alignment/>
    </xf>
    <xf numFmtId="198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198" fontId="6" fillId="0" borderId="0" xfId="0" applyNumberFormat="1" applyFont="1" applyAlignment="1">
      <alignment horizontal="center"/>
    </xf>
    <xf numFmtId="38" fontId="6" fillId="0" borderId="0" xfId="0" applyNumberFormat="1" applyFont="1" applyAlignment="1">
      <alignment horizontal="center"/>
    </xf>
    <xf numFmtId="43" fontId="6" fillId="0" borderId="0" xfId="15" applyFont="1" applyBorder="1" applyAlignment="1">
      <alignment horizontal="center"/>
    </xf>
    <xf numFmtId="198" fontId="6" fillId="0" borderId="0" xfId="15" applyNumberFormat="1" applyFont="1" applyFill="1" applyBorder="1" applyAlignment="1">
      <alignment horizontal="center"/>
    </xf>
    <xf numFmtId="38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3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38" fontId="5" fillId="0" borderId="0" xfId="0" applyNumberFormat="1" applyFont="1" applyBorder="1" applyAlignment="1" quotePrefix="1">
      <alignment horizontal="right"/>
    </xf>
    <xf numFmtId="0" fontId="5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202" fontId="5" fillId="0" borderId="0" xfId="15" applyNumberFormat="1" applyFont="1" applyAlignment="1">
      <alignment/>
    </xf>
    <xf numFmtId="202" fontId="5" fillId="0" borderId="0" xfId="15" applyNumberFormat="1" applyFont="1" applyBorder="1" applyAlignment="1">
      <alignment/>
    </xf>
    <xf numFmtId="0" fontId="5" fillId="0" borderId="0" xfId="0" applyFont="1" applyAlignment="1">
      <alignment horizontal="left" indent="2"/>
    </xf>
    <xf numFmtId="202" fontId="5" fillId="0" borderId="2" xfId="15" applyNumberFormat="1" applyFont="1" applyBorder="1" applyAlignment="1">
      <alignment/>
    </xf>
    <xf numFmtId="202" fontId="5" fillId="0" borderId="3" xfId="15" applyNumberFormat="1" applyFont="1" applyBorder="1" applyAlignment="1">
      <alignment/>
    </xf>
    <xf numFmtId="202" fontId="5" fillId="0" borderId="1" xfId="15" applyNumberFormat="1" applyFont="1" applyBorder="1" applyAlignment="1">
      <alignment/>
    </xf>
    <xf numFmtId="202" fontId="5" fillId="0" borderId="0" xfId="0" applyNumberFormat="1" applyFont="1" applyBorder="1" applyAlignment="1">
      <alignment/>
    </xf>
    <xf numFmtId="202" fontId="5" fillId="0" borderId="3" xfId="0" applyNumberFormat="1" applyFont="1" applyBorder="1" applyAlignment="1">
      <alignment/>
    </xf>
    <xf numFmtId="43" fontId="5" fillId="0" borderId="0" xfId="0" applyNumberFormat="1" applyFont="1" applyAlignment="1">
      <alignment/>
    </xf>
    <xf numFmtId="0" fontId="6" fillId="0" borderId="0" xfId="0" applyFont="1" applyBorder="1" applyAlignment="1" quotePrefix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98" fontId="5" fillId="0" borderId="0" xfId="0" applyNumberFormat="1" applyFont="1" applyBorder="1" applyAlignment="1">
      <alignment/>
    </xf>
    <xf numFmtId="38" fontId="5" fillId="0" borderId="0" xfId="0" applyNumberFormat="1" applyFont="1" applyBorder="1" applyAlignment="1">
      <alignment horizontal="center"/>
    </xf>
    <xf numFmtId="0" fontId="5" fillId="0" borderId="0" xfId="0" applyFont="1" applyFill="1" applyAlignment="1">
      <alignment horizontal="left" indent="2"/>
    </xf>
    <xf numFmtId="0" fontId="9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198" fontId="5" fillId="0" borderId="0" xfId="0" applyNumberFormat="1" applyFont="1" applyAlignment="1">
      <alignment/>
    </xf>
    <xf numFmtId="0" fontId="10" fillId="0" borderId="0" xfId="0" applyFont="1" applyAlignment="1">
      <alignment/>
    </xf>
    <xf numFmtId="202" fontId="5" fillId="0" borderId="0" xfId="15" applyNumberFormat="1" applyFont="1" applyFill="1" applyAlignment="1">
      <alignment horizontal="right"/>
    </xf>
    <xf numFmtId="202" fontId="5" fillId="0" borderId="0" xfId="15" applyNumberFormat="1" applyFont="1" applyAlignment="1">
      <alignment horizontal="right"/>
    </xf>
    <xf numFmtId="202" fontId="5" fillId="0" borderId="0" xfId="15" applyNumberFormat="1" applyFont="1" applyBorder="1" applyAlignment="1">
      <alignment horizontal="right"/>
    </xf>
    <xf numFmtId="202" fontId="5" fillId="0" borderId="0" xfId="15" applyNumberFormat="1" applyFont="1" applyAlignment="1">
      <alignment/>
    </xf>
    <xf numFmtId="202" fontId="5" fillId="0" borderId="1" xfId="15" applyNumberFormat="1" applyFont="1" applyBorder="1" applyAlignment="1">
      <alignment horizontal="right"/>
    </xf>
    <xf numFmtId="202" fontId="5" fillId="0" borderId="2" xfId="15" applyNumberFormat="1" applyFont="1" applyBorder="1" applyAlignment="1">
      <alignment horizontal="right"/>
    </xf>
    <xf numFmtId="202" fontId="5" fillId="0" borderId="7" xfId="15" applyNumberFormat="1" applyFont="1" applyBorder="1" applyAlignment="1">
      <alignment/>
    </xf>
    <xf numFmtId="202" fontId="5" fillId="0" borderId="8" xfId="15" applyNumberFormat="1" applyFont="1" applyBorder="1" applyAlignment="1">
      <alignment horizontal="right"/>
    </xf>
    <xf numFmtId="202" fontId="5" fillId="0" borderId="9" xfId="15" applyNumberFormat="1" applyFont="1" applyBorder="1" applyAlignment="1">
      <alignment horizontal="right"/>
    </xf>
    <xf numFmtId="202" fontId="5" fillId="0" borderId="10" xfId="15" applyNumberFormat="1" applyFont="1" applyBorder="1" applyAlignment="1">
      <alignment/>
    </xf>
    <xf numFmtId="202" fontId="5" fillId="0" borderId="9" xfId="15" applyNumberFormat="1" applyFont="1" applyBorder="1" applyAlignment="1">
      <alignment/>
    </xf>
    <xf numFmtId="202" fontId="0" fillId="0" borderId="0" xfId="15" applyNumberFormat="1" applyFont="1" applyAlignment="1">
      <alignment/>
    </xf>
    <xf numFmtId="202" fontId="5" fillId="0" borderId="1" xfId="0" applyNumberFormat="1" applyFont="1" applyBorder="1" applyAlignment="1">
      <alignment/>
    </xf>
    <xf numFmtId="14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/>
    </xf>
    <xf numFmtId="0" fontId="9" fillId="0" borderId="1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202" fontId="5" fillId="0" borderId="3" xfId="15" applyNumberFormat="1" applyFont="1" applyBorder="1" applyAlignment="1">
      <alignment/>
    </xf>
    <xf numFmtId="198" fontId="7" fillId="0" borderId="0" xfId="0" applyNumberFormat="1" applyFont="1" applyAlignment="1">
      <alignment horizontal="center"/>
    </xf>
    <xf numFmtId="0" fontId="6" fillId="0" borderId="1" xfId="0" applyFont="1" applyBorder="1" applyAlignment="1">
      <alignment/>
    </xf>
    <xf numFmtId="202" fontId="5" fillId="0" borderId="0" xfId="0" applyNumberFormat="1" applyFont="1" applyFill="1" applyAlignment="1">
      <alignment/>
    </xf>
    <xf numFmtId="43" fontId="5" fillId="0" borderId="0" xfId="0" applyNumberFormat="1" applyFont="1" applyBorder="1" applyAlignment="1">
      <alignment/>
    </xf>
    <xf numFmtId="37" fontId="12" fillId="0" borderId="0" xfId="0" applyNumberFormat="1" applyFont="1" applyAlignment="1">
      <alignment/>
    </xf>
    <xf numFmtId="37" fontId="5" fillId="0" borderId="1" xfId="0" applyNumberFormat="1" applyFont="1" applyBorder="1" applyAlignment="1">
      <alignment/>
    </xf>
    <xf numFmtId="37" fontId="5" fillId="0" borderId="0" xfId="0" applyNumberFormat="1" applyFont="1" applyAlignment="1">
      <alignment/>
    </xf>
    <xf numFmtId="37" fontId="5" fillId="0" borderId="1" xfId="0" applyNumberFormat="1" applyFont="1" applyBorder="1" applyAlignment="1" quotePrefix="1">
      <alignment horizontal="right"/>
    </xf>
    <xf numFmtId="43" fontId="5" fillId="0" borderId="0" xfId="15" applyFont="1" applyFill="1" applyAlignment="1">
      <alignment/>
    </xf>
    <xf numFmtId="0" fontId="9" fillId="0" borderId="0" xfId="0" applyFont="1" applyAlignment="1">
      <alignment horizontal="right"/>
    </xf>
    <xf numFmtId="41" fontId="5" fillId="0" borderId="0" xfId="15" applyNumberFormat="1" applyFont="1" applyFill="1" applyAlignment="1">
      <alignment/>
    </xf>
    <xf numFmtId="41" fontId="5" fillId="0" borderId="1" xfId="15" applyNumberFormat="1" applyFont="1" applyFill="1" applyBorder="1" applyAlignment="1">
      <alignment/>
    </xf>
    <xf numFmtId="41" fontId="5" fillId="0" borderId="0" xfId="15" applyNumberFormat="1" applyFont="1" applyFill="1" applyBorder="1" applyAlignment="1">
      <alignment/>
    </xf>
    <xf numFmtId="41" fontId="5" fillId="0" borderId="12" xfId="15" applyNumberFormat="1" applyFont="1" applyFill="1" applyBorder="1" applyAlignment="1">
      <alignment/>
    </xf>
    <xf numFmtId="43" fontId="5" fillId="0" borderId="13" xfId="15" applyNumberFormat="1" applyFont="1" applyFill="1" applyBorder="1" applyAlignment="1">
      <alignment/>
    </xf>
    <xf numFmtId="41" fontId="5" fillId="0" borderId="14" xfId="15" applyNumberFormat="1" applyFont="1" applyFill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2" fontId="5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workbookViewId="0" topLeftCell="B28752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17185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zoomScale="75" zoomScaleNormal="75" workbookViewId="0" topLeftCell="A1">
      <selection activeCell="H10" sqref="H10"/>
    </sheetView>
  </sheetViews>
  <sheetFormatPr defaultColWidth="9.140625" defaultRowHeight="12.75"/>
  <cols>
    <col min="1" max="1" width="32.421875" style="2" customWidth="1"/>
    <col min="2" max="2" width="19.421875" style="2" customWidth="1"/>
    <col min="3" max="3" width="2.140625" style="3" customWidth="1"/>
    <col min="4" max="4" width="20.140625" style="2" customWidth="1"/>
    <col min="5" max="5" width="3.421875" style="3" customWidth="1"/>
    <col min="6" max="6" width="22.57421875" style="2" customWidth="1"/>
    <col min="7" max="7" width="3.28125" style="3" customWidth="1"/>
    <col min="8" max="8" width="22.421875" style="2" customWidth="1"/>
    <col min="9" max="16384" width="9.140625" style="2" customWidth="1"/>
  </cols>
  <sheetData>
    <row r="1" spans="1:8" ht="15.75">
      <c r="A1" s="22" t="s">
        <v>67</v>
      </c>
      <c r="B1" s="6"/>
      <c r="C1" s="7"/>
      <c r="D1" s="6"/>
      <c r="E1" s="7"/>
      <c r="F1" s="6"/>
      <c r="G1" s="7"/>
      <c r="H1" s="81"/>
    </row>
    <row r="2" spans="1:8" ht="15">
      <c r="A2" s="6"/>
      <c r="B2" s="6"/>
      <c r="C2" s="7"/>
      <c r="D2" s="6"/>
      <c r="E2" s="7"/>
      <c r="F2" s="6"/>
      <c r="G2" s="7"/>
      <c r="H2" s="6"/>
    </row>
    <row r="3" spans="1:8" ht="15.75">
      <c r="A3" s="22" t="s">
        <v>45</v>
      </c>
      <c r="B3" s="6"/>
      <c r="C3" s="7"/>
      <c r="D3" s="6"/>
      <c r="E3" s="7"/>
      <c r="F3" s="6"/>
      <c r="G3" s="7"/>
      <c r="H3" s="6"/>
    </row>
    <row r="4" spans="1:8" ht="15.75">
      <c r="A4" s="22" t="s">
        <v>110</v>
      </c>
      <c r="B4" s="6"/>
      <c r="C4" s="7"/>
      <c r="D4" s="6"/>
      <c r="E4" s="7"/>
      <c r="F4" s="6"/>
      <c r="G4" s="7"/>
      <c r="H4" s="6"/>
    </row>
    <row r="5" spans="1:8" ht="15">
      <c r="A5" s="6"/>
      <c r="B5" s="6"/>
      <c r="C5" s="7"/>
      <c r="D5" s="6"/>
      <c r="E5" s="7"/>
      <c r="F5" s="6"/>
      <c r="G5" s="7"/>
      <c r="H5" s="6"/>
    </row>
    <row r="6" spans="1:8" ht="15.75">
      <c r="A6" s="6"/>
      <c r="B6" s="88" t="s">
        <v>74</v>
      </c>
      <c r="C6" s="89"/>
      <c r="D6" s="90"/>
      <c r="E6" s="68"/>
      <c r="F6" s="88" t="s">
        <v>68</v>
      </c>
      <c r="G6" s="89"/>
      <c r="H6" s="90"/>
    </row>
    <row r="7" spans="1:8" ht="15.75">
      <c r="A7" s="6"/>
      <c r="B7" s="12" t="s">
        <v>69</v>
      </c>
      <c r="C7" s="12"/>
      <c r="D7" s="12" t="s">
        <v>70</v>
      </c>
      <c r="E7" s="68"/>
      <c r="F7" s="12" t="s">
        <v>69</v>
      </c>
      <c r="G7" s="12"/>
      <c r="H7" s="12" t="s">
        <v>70</v>
      </c>
    </row>
    <row r="8" spans="1:8" ht="15.75">
      <c r="A8" s="6"/>
      <c r="B8" s="12" t="s">
        <v>71</v>
      </c>
      <c r="C8" s="12"/>
      <c r="D8" s="12" t="s">
        <v>72</v>
      </c>
      <c r="E8" s="68"/>
      <c r="F8" s="12" t="s">
        <v>71</v>
      </c>
      <c r="G8" s="12"/>
      <c r="H8" s="12" t="s">
        <v>72</v>
      </c>
    </row>
    <row r="9" spans="1:8" ht="15.75">
      <c r="A9" s="6"/>
      <c r="B9" s="12" t="s">
        <v>75</v>
      </c>
      <c r="C9" s="12"/>
      <c r="D9" s="12" t="s">
        <v>75</v>
      </c>
      <c r="E9" s="68"/>
      <c r="F9" s="12" t="s">
        <v>73</v>
      </c>
      <c r="G9" s="20"/>
      <c r="H9" s="12" t="s">
        <v>121</v>
      </c>
    </row>
    <row r="10" spans="1:8" ht="15.75">
      <c r="A10" s="6"/>
      <c r="B10" s="67">
        <v>38717</v>
      </c>
      <c r="C10" s="12"/>
      <c r="D10" s="67">
        <v>38352</v>
      </c>
      <c r="E10" s="7"/>
      <c r="F10" s="67">
        <v>38717</v>
      </c>
      <c r="G10" s="12"/>
      <c r="H10" s="67">
        <v>38352</v>
      </c>
    </row>
    <row r="11" spans="1:8" ht="15.75">
      <c r="A11" s="6"/>
      <c r="B11" s="12" t="s">
        <v>0</v>
      </c>
      <c r="C11" s="20"/>
      <c r="D11" s="12" t="s">
        <v>0</v>
      </c>
      <c r="E11" s="20"/>
      <c r="F11" s="12" t="s">
        <v>0</v>
      </c>
      <c r="G11" s="20"/>
      <c r="H11" s="12" t="s">
        <v>0</v>
      </c>
    </row>
    <row r="12" spans="1:8" ht="15">
      <c r="A12" s="6"/>
      <c r="B12" s="6"/>
      <c r="C12" s="7"/>
      <c r="D12" s="6"/>
      <c r="E12" s="7"/>
      <c r="F12" s="6"/>
      <c r="G12" s="7"/>
      <c r="H12" s="6"/>
    </row>
    <row r="13" spans="1:8" ht="15">
      <c r="A13" s="6" t="s">
        <v>1</v>
      </c>
      <c r="B13" s="82">
        <v>45505</v>
      </c>
      <c r="C13" s="84"/>
      <c r="D13" s="82">
        <v>32551</v>
      </c>
      <c r="E13" s="84"/>
      <c r="F13" s="82">
        <v>82549</v>
      </c>
      <c r="G13" s="84"/>
      <c r="H13" s="82">
        <v>59601</v>
      </c>
    </row>
    <row r="14" spans="1:8" ht="15">
      <c r="A14" s="6"/>
      <c r="B14" s="82"/>
      <c r="C14" s="84"/>
      <c r="D14" s="82"/>
      <c r="E14" s="84"/>
      <c r="F14" s="82"/>
      <c r="G14" s="84"/>
      <c r="H14" s="82"/>
    </row>
    <row r="15" spans="1:8" ht="15">
      <c r="A15" s="6" t="s">
        <v>2</v>
      </c>
      <c r="B15" s="82">
        <f>-43492-3325</f>
        <v>-46817</v>
      </c>
      <c r="C15" s="84"/>
      <c r="D15" s="82">
        <v>-34201</v>
      </c>
      <c r="E15" s="84"/>
      <c r="F15" s="82">
        <f>-75903-9317</f>
        <v>-85220</v>
      </c>
      <c r="G15" s="84"/>
      <c r="H15" s="82">
        <v>-62892</v>
      </c>
    </row>
    <row r="16" spans="1:8" ht="15">
      <c r="A16" s="6"/>
      <c r="B16" s="82"/>
      <c r="C16" s="84"/>
      <c r="D16" s="82"/>
      <c r="E16" s="84"/>
      <c r="F16" s="82"/>
      <c r="G16" s="84"/>
      <c r="H16" s="82"/>
    </row>
    <row r="17" spans="1:8" ht="15">
      <c r="A17" s="6" t="s">
        <v>3</v>
      </c>
      <c r="B17" s="83">
        <v>271</v>
      </c>
      <c r="C17" s="84"/>
      <c r="D17" s="83">
        <v>369</v>
      </c>
      <c r="E17" s="84"/>
      <c r="F17" s="83">
        <v>2507</v>
      </c>
      <c r="G17" s="84"/>
      <c r="H17" s="83">
        <v>563</v>
      </c>
    </row>
    <row r="18" spans="1:8" ht="15">
      <c r="A18" s="6"/>
      <c r="B18" s="82"/>
      <c r="C18" s="84"/>
      <c r="D18" s="82"/>
      <c r="E18" s="84"/>
      <c r="F18" s="82"/>
      <c r="G18" s="84"/>
      <c r="H18" s="82"/>
    </row>
    <row r="19" spans="1:8" ht="15">
      <c r="A19" s="6" t="s">
        <v>95</v>
      </c>
      <c r="B19" s="82">
        <f>SUM(B13:B17)</f>
        <v>-1041</v>
      </c>
      <c r="C19" s="84"/>
      <c r="D19" s="82">
        <f>SUM(D13:D17)</f>
        <v>-1281</v>
      </c>
      <c r="E19" s="84"/>
      <c r="F19" s="82">
        <f>SUM(F13:F17)</f>
        <v>-164</v>
      </c>
      <c r="G19" s="84"/>
      <c r="H19" s="82">
        <f>SUM(H13:H17)</f>
        <v>-2728</v>
      </c>
    </row>
    <row r="20" spans="1:8" ht="15">
      <c r="A20" s="6"/>
      <c r="B20" s="82"/>
      <c r="C20" s="84"/>
      <c r="D20" s="82"/>
      <c r="E20" s="84"/>
      <c r="F20" s="82"/>
      <c r="G20" s="84"/>
      <c r="H20" s="82"/>
    </row>
    <row r="21" spans="1:8" ht="15">
      <c r="A21" s="6" t="s">
        <v>4</v>
      </c>
      <c r="B21" s="82">
        <v>-943</v>
      </c>
      <c r="C21" s="84"/>
      <c r="D21" s="82">
        <v>-848</v>
      </c>
      <c r="E21" s="84"/>
      <c r="F21" s="82">
        <v>-1645</v>
      </c>
      <c r="G21" s="84"/>
      <c r="H21" s="82">
        <v>-1464</v>
      </c>
    </row>
    <row r="22" spans="1:8" ht="15">
      <c r="A22" s="6"/>
      <c r="B22" s="83"/>
      <c r="C22" s="84"/>
      <c r="D22" s="83"/>
      <c r="E22" s="84"/>
      <c r="F22" s="83"/>
      <c r="G22" s="84"/>
      <c r="H22" s="83"/>
    </row>
    <row r="23" spans="1:8" ht="15">
      <c r="A23" s="6" t="s">
        <v>91</v>
      </c>
      <c r="B23" s="82">
        <f>SUM(B19:B21)</f>
        <v>-1984</v>
      </c>
      <c r="C23" s="84"/>
      <c r="D23" s="82">
        <f>SUM(D19:D21)</f>
        <v>-2129</v>
      </c>
      <c r="E23" s="84"/>
      <c r="F23" s="82">
        <f>SUM(F19:F21)</f>
        <v>-1809</v>
      </c>
      <c r="G23" s="84"/>
      <c r="H23" s="82">
        <f>SUM(H19:H21)</f>
        <v>-4192</v>
      </c>
    </row>
    <row r="24" spans="1:8" ht="15">
      <c r="A24" s="6"/>
      <c r="B24" s="82"/>
      <c r="C24" s="84"/>
      <c r="D24" s="82"/>
      <c r="E24" s="84"/>
      <c r="F24" s="82"/>
      <c r="G24" s="84"/>
      <c r="H24" s="82"/>
    </row>
    <row r="25" spans="1:8" ht="15">
      <c r="A25" s="6" t="s">
        <v>5</v>
      </c>
      <c r="B25" s="83">
        <v>0</v>
      </c>
      <c r="C25" s="84"/>
      <c r="D25" s="83">
        <v>-75</v>
      </c>
      <c r="E25" s="84"/>
      <c r="F25" s="83">
        <v>-316</v>
      </c>
      <c r="G25" s="84"/>
      <c r="H25" s="83">
        <v>-285</v>
      </c>
    </row>
    <row r="26" spans="1:8" ht="15">
      <c r="A26" s="6"/>
      <c r="B26" s="84"/>
      <c r="C26" s="84"/>
      <c r="D26" s="84"/>
      <c r="E26" s="84"/>
      <c r="F26" s="84"/>
      <c r="G26" s="84"/>
      <c r="H26" s="84"/>
    </row>
    <row r="27" spans="1:8" ht="15">
      <c r="A27" s="6" t="s">
        <v>92</v>
      </c>
      <c r="B27" s="84">
        <f>SUM(B23:B25)</f>
        <v>-1984</v>
      </c>
      <c r="C27" s="84"/>
      <c r="D27" s="84">
        <f>SUM(D23:D25)</f>
        <v>-2204</v>
      </c>
      <c r="E27" s="84"/>
      <c r="F27" s="84">
        <f>SUM(F23:F25)</f>
        <v>-2125</v>
      </c>
      <c r="G27" s="84"/>
      <c r="H27" s="84">
        <f>SUM(H23:H25)</f>
        <v>-4477</v>
      </c>
    </row>
    <row r="28" spans="1:8" ht="15">
      <c r="A28" s="6"/>
      <c r="B28" s="84"/>
      <c r="C28" s="84"/>
      <c r="D28" s="84"/>
      <c r="E28" s="84"/>
      <c r="F28" s="84"/>
      <c r="G28" s="84"/>
      <c r="H28" s="84"/>
    </row>
    <row r="29" spans="1:8" ht="15">
      <c r="A29" s="6" t="s">
        <v>108</v>
      </c>
      <c r="B29" s="83">
        <v>0</v>
      </c>
      <c r="C29" s="84"/>
      <c r="D29" s="83">
        <v>0</v>
      </c>
      <c r="E29" s="84"/>
      <c r="F29" s="83">
        <v>0</v>
      </c>
      <c r="G29" s="84"/>
      <c r="H29" s="83">
        <v>0</v>
      </c>
    </row>
    <row r="30" spans="1:8" ht="15">
      <c r="A30" s="6"/>
      <c r="B30" s="82"/>
      <c r="C30" s="84"/>
      <c r="D30" s="82"/>
      <c r="E30" s="84"/>
      <c r="F30" s="82"/>
      <c r="G30" s="84"/>
      <c r="H30" s="82"/>
    </row>
    <row r="31" spans="1:8" ht="15.75" thickBot="1">
      <c r="A31" s="6" t="s">
        <v>93</v>
      </c>
      <c r="B31" s="85">
        <f>SUM(B27:B29)</f>
        <v>-1984</v>
      </c>
      <c r="C31" s="84"/>
      <c r="D31" s="85">
        <f>SUM(D27:D29)</f>
        <v>-2204</v>
      </c>
      <c r="E31" s="84"/>
      <c r="F31" s="85">
        <f>SUM(F27:F29)</f>
        <v>-2125</v>
      </c>
      <c r="G31" s="84"/>
      <c r="H31" s="85">
        <f>SUM(H27:H29)</f>
        <v>-4477</v>
      </c>
    </row>
    <row r="32" spans="1:8" ht="15.75" thickTop="1">
      <c r="A32" s="6"/>
      <c r="B32" s="82"/>
      <c r="C32" s="84"/>
      <c r="D32" s="82"/>
      <c r="E32" s="84"/>
      <c r="F32" s="82"/>
      <c r="G32" s="84"/>
      <c r="H32" s="82"/>
    </row>
    <row r="33" spans="1:8" ht="15.75" thickBot="1">
      <c r="A33" s="6" t="s">
        <v>43</v>
      </c>
      <c r="B33" s="86">
        <f>(B31/100948)*100</f>
        <v>-1.9653683084360263</v>
      </c>
      <c r="C33" s="84"/>
      <c r="D33" s="86">
        <f>(D31/89778)*100</f>
        <v>-2.45494441845441</v>
      </c>
      <c r="E33" s="84"/>
      <c r="F33" s="86">
        <f>(F31/100948)*100</f>
        <v>-2.1050441811625786</v>
      </c>
      <c r="G33" s="84"/>
      <c r="H33" s="86">
        <f>(H31/89778)*100</f>
        <v>-4.986745082314153</v>
      </c>
    </row>
    <row r="34" spans="1:8" ht="15.75" thickBot="1">
      <c r="A34" s="6" t="s">
        <v>44</v>
      </c>
      <c r="B34" s="87">
        <v>0</v>
      </c>
      <c r="C34" s="84"/>
      <c r="D34" s="87">
        <v>0</v>
      </c>
      <c r="E34" s="84"/>
      <c r="F34" s="87">
        <v>0</v>
      </c>
      <c r="G34" s="84"/>
      <c r="H34" s="87">
        <v>0</v>
      </c>
    </row>
    <row r="35" spans="1:8" ht="15">
      <c r="A35" s="6"/>
      <c r="B35" s="6"/>
      <c r="C35" s="7"/>
      <c r="D35" s="6"/>
      <c r="E35" s="7"/>
      <c r="F35" s="6"/>
      <c r="G35" s="7"/>
      <c r="H35" s="6"/>
    </row>
    <row r="36" spans="1:8" ht="15">
      <c r="A36" s="6"/>
      <c r="B36" s="6"/>
      <c r="C36" s="7"/>
      <c r="D36" s="6"/>
      <c r="E36" s="7"/>
      <c r="F36" s="6"/>
      <c r="G36" s="7"/>
      <c r="H36" s="6"/>
    </row>
    <row r="37" s="6" customFormat="1" ht="15.75">
      <c r="A37" s="53" t="s">
        <v>66</v>
      </c>
    </row>
    <row r="38" s="6" customFormat="1" ht="15.75">
      <c r="A38" s="53" t="s">
        <v>98</v>
      </c>
    </row>
  </sheetData>
  <mergeCells count="2">
    <mergeCell ref="F6:H6"/>
    <mergeCell ref="B6:D6"/>
  </mergeCells>
  <printOptions horizontalCentered="1"/>
  <pageMargins left="0.5" right="0.5" top="0.75" bottom="0.75" header="0.5" footer="0.5"/>
  <pageSetup fitToHeight="1" fitToWidth="1" horizontalDpi="300" verticalDpi="300" orientation="portrait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zoomScale="75" zoomScaleNormal="75" workbookViewId="0" topLeftCell="A1">
      <selection activeCell="H44" sqref="H44"/>
    </sheetView>
  </sheetViews>
  <sheetFormatPr defaultColWidth="9.140625" defaultRowHeight="12.75"/>
  <cols>
    <col min="1" max="1" width="57.57421875" style="0" customWidth="1"/>
    <col min="2" max="2" width="2.57421875" style="0" customWidth="1"/>
    <col min="3" max="3" width="21.7109375" style="0" customWidth="1"/>
    <col min="4" max="4" width="3.140625" style="4" customWidth="1"/>
    <col min="5" max="5" width="21.140625" style="0" customWidth="1"/>
  </cols>
  <sheetData>
    <row r="1" spans="1:5" ht="15.75">
      <c r="A1" s="22" t="s">
        <v>67</v>
      </c>
      <c r="B1" s="29"/>
      <c r="C1" s="6"/>
      <c r="D1" s="30"/>
      <c r="E1" s="81"/>
    </row>
    <row r="2" spans="1:5" ht="15">
      <c r="A2" s="29"/>
      <c r="B2" s="29"/>
      <c r="C2" s="29"/>
      <c r="D2" s="30"/>
      <c r="E2" s="29"/>
    </row>
    <row r="3" spans="1:5" ht="15.75">
      <c r="A3" s="22" t="s">
        <v>63</v>
      </c>
      <c r="B3" s="29"/>
      <c r="C3" s="29"/>
      <c r="D3" s="30"/>
      <c r="E3" s="29"/>
    </row>
    <row r="4" spans="1:4" ht="15.75">
      <c r="A4" s="22" t="s">
        <v>111</v>
      </c>
      <c r="B4" s="29"/>
      <c r="C4" s="29"/>
      <c r="D4" s="30"/>
    </row>
    <row r="5" spans="1:5" ht="15.75">
      <c r="A5" s="29"/>
      <c r="B5" s="29"/>
      <c r="C5" s="12" t="s">
        <v>65</v>
      </c>
      <c r="D5" s="20"/>
      <c r="E5" s="12" t="s">
        <v>64</v>
      </c>
    </row>
    <row r="6" spans="1:5" ht="15.75">
      <c r="A6" s="29"/>
      <c r="B6" s="29"/>
      <c r="C6" s="12" t="s">
        <v>15</v>
      </c>
      <c r="D6" s="20"/>
      <c r="E6" s="12" t="s">
        <v>15</v>
      </c>
    </row>
    <row r="7" spans="1:5" ht="15.75">
      <c r="A7" s="29"/>
      <c r="B7" s="29"/>
      <c r="C7" s="12" t="s">
        <v>60</v>
      </c>
      <c r="D7" s="20"/>
      <c r="E7" s="12" t="s">
        <v>16</v>
      </c>
    </row>
    <row r="8" spans="1:5" ht="15.75">
      <c r="A8" s="29"/>
      <c r="B8" s="29"/>
      <c r="C8" s="31" t="s">
        <v>112</v>
      </c>
      <c r="D8" s="20"/>
      <c r="E8" s="31" t="s">
        <v>100</v>
      </c>
    </row>
    <row r="9" spans="1:5" ht="15.75">
      <c r="A9" s="29"/>
      <c r="B9" s="29"/>
      <c r="C9" s="12" t="s">
        <v>0</v>
      </c>
      <c r="D9" s="20"/>
      <c r="E9" s="12" t="s">
        <v>0</v>
      </c>
    </row>
    <row r="10" spans="1:5" ht="15">
      <c r="A10" s="29" t="s">
        <v>101</v>
      </c>
      <c r="B10" s="29"/>
      <c r="C10" s="32"/>
      <c r="D10" s="33"/>
      <c r="E10" s="32"/>
    </row>
    <row r="11" spans="1:5" ht="15">
      <c r="A11" s="29" t="s">
        <v>102</v>
      </c>
      <c r="B11" s="29"/>
      <c r="C11" s="34">
        <v>48560</v>
      </c>
      <c r="D11" s="35"/>
      <c r="E11" s="34">
        <v>66072</v>
      </c>
    </row>
    <row r="12" spans="1:5" ht="15">
      <c r="A12" s="29" t="s">
        <v>103</v>
      </c>
      <c r="B12" s="29"/>
      <c r="C12" s="34">
        <v>63</v>
      </c>
      <c r="D12" s="35"/>
      <c r="E12" s="34">
        <v>63</v>
      </c>
    </row>
    <row r="13" spans="1:5" ht="15">
      <c r="A13" s="29" t="s">
        <v>105</v>
      </c>
      <c r="B13" s="29"/>
      <c r="C13" s="34">
        <v>284</v>
      </c>
      <c r="D13" s="35"/>
      <c r="E13" s="34">
        <v>70</v>
      </c>
    </row>
    <row r="14" spans="1:5" ht="15">
      <c r="A14" s="29" t="s">
        <v>104</v>
      </c>
      <c r="B14" s="29"/>
      <c r="C14" s="34">
        <v>18583</v>
      </c>
      <c r="D14" s="35"/>
      <c r="E14" s="34">
        <v>19088</v>
      </c>
    </row>
    <row r="15" spans="1:5" ht="15">
      <c r="A15" s="29"/>
      <c r="B15" s="29"/>
      <c r="C15" s="37">
        <f>SUM(C11:C14)</f>
        <v>67490</v>
      </c>
      <c r="D15" s="35"/>
      <c r="E15" s="37">
        <f>SUM(E11:E14)</f>
        <v>85293</v>
      </c>
    </row>
    <row r="16" spans="1:5" ht="15">
      <c r="A16" s="29"/>
      <c r="B16" s="29"/>
      <c r="C16" s="34"/>
      <c r="D16" s="35"/>
      <c r="E16" s="34"/>
    </row>
    <row r="17" spans="1:5" ht="15">
      <c r="A17" s="29" t="s">
        <v>12</v>
      </c>
      <c r="B17" s="29"/>
      <c r="C17" s="34"/>
      <c r="D17" s="35"/>
      <c r="E17" s="34"/>
    </row>
    <row r="18" spans="1:5" ht="15">
      <c r="A18" s="36" t="s">
        <v>78</v>
      </c>
      <c r="B18" s="29"/>
      <c r="C18" s="34">
        <v>15483</v>
      </c>
      <c r="D18" s="35"/>
      <c r="E18" s="34">
        <v>9447</v>
      </c>
    </row>
    <row r="19" spans="1:5" ht="15">
      <c r="A19" s="36" t="s">
        <v>77</v>
      </c>
      <c r="B19" s="29"/>
      <c r="C19" s="34">
        <v>19</v>
      </c>
      <c r="D19" s="35"/>
      <c r="E19" s="34">
        <v>19</v>
      </c>
    </row>
    <row r="20" spans="1:5" ht="15">
      <c r="A20" s="36" t="s">
        <v>41</v>
      </c>
      <c r="B20" s="29"/>
      <c r="C20" s="34">
        <f>86847+291</f>
        <v>87138</v>
      </c>
      <c r="D20" s="35"/>
      <c r="E20" s="34">
        <f>88438+200</f>
        <v>88638</v>
      </c>
    </row>
    <row r="21" spans="1:5" ht="15">
      <c r="A21" s="36" t="s">
        <v>76</v>
      </c>
      <c r="B21" s="29"/>
      <c r="C21" s="34">
        <f>4583+1035</f>
        <v>5618</v>
      </c>
      <c r="D21" s="35"/>
      <c r="E21" s="34">
        <f>2020+4491</f>
        <v>6511</v>
      </c>
    </row>
    <row r="22" spans="1:5" ht="15">
      <c r="A22" s="29"/>
      <c r="B22" s="29"/>
      <c r="C22" s="37">
        <f>SUM(C18:C21)</f>
        <v>108258</v>
      </c>
      <c r="D22" s="35"/>
      <c r="E22" s="37">
        <f>SUM(E18:E21)</f>
        <v>104615</v>
      </c>
    </row>
    <row r="23" spans="1:5" ht="15">
      <c r="A23" s="29"/>
      <c r="B23" s="29"/>
      <c r="C23" s="34"/>
      <c r="D23" s="35"/>
      <c r="E23" s="34"/>
    </row>
    <row r="24" spans="1:5" ht="15">
      <c r="A24" s="29" t="s">
        <v>13</v>
      </c>
      <c r="B24" s="29"/>
      <c r="C24" s="34"/>
      <c r="D24" s="35"/>
      <c r="E24" s="34"/>
    </row>
    <row r="25" spans="1:5" ht="15">
      <c r="A25" s="36" t="s">
        <v>79</v>
      </c>
      <c r="B25" s="29"/>
      <c r="C25" s="34">
        <v>257</v>
      </c>
      <c r="D25" s="35"/>
      <c r="E25" s="34">
        <v>262</v>
      </c>
    </row>
    <row r="26" spans="1:5" ht="15">
      <c r="A26" s="36" t="s">
        <v>42</v>
      </c>
      <c r="B26" s="29"/>
      <c r="C26" s="34">
        <f>80388+7820-C27</f>
        <v>87532</v>
      </c>
      <c r="D26" s="35"/>
      <c r="E26" s="34">
        <v>94206</v>
      </c>
    </row>
    <row r="27" spans="1:5" ht="15">
      <c r="A27" s="36" t="s">
        <v>90</v>
      </c>
      <c r="B27" s="29"/>
      <c r="C27" s="34">
        <v>676</v>
      </c>
      <c r="D27" s="35"/>
      <c r="E27" s="34">
        <v>1110</v>
      </c>
    </row>
    <row r="28" spans="1:5" ht="15">
      <c r="A28" s="36" t="s">
        <v>58</v>
      </c>
      <c r="B28" s="29"/>
      <c r="C28" s="34">
        <f>2246+46525</f>
        <v>48771</v>
      </c>
      <c r="D28" s="35"/>
      <c r="E28" s="34">
        <v>50152</v>
      </c>
    </row>
    <row r="29" spans="1:5" ht="15">
      <c r="A29" s="36" t="s">
        <v>6</v>
      </c>
      <c r="B29" s="29"/>
      <c r="C29" s="34">
        <v>978</v>
      </c>
      <c r="D29" s="35"/>
      <c r="E29" s="34">
        <v>899</v>
      </c>
    </row>
    <row r="30" spans="1:5" ht="15">
      <c r="A30" s="29"/>
      <c r="B30" s="29"/>
      <c r="C30" s="37">
        <f>SUM(C25:C29)</f>
        <v>138214</v>
      </c>
      <c r="D30" s="35"/>
      <c r="E30" s="37">
        <f>SUM(E25:E29)</f>
        <v>146629</v>
      </c>
    </row>
    <row r="31" spans="1:5" ht="15">
      <c r="A31" s="29"/>
      <c r="B31" s="29"/>
      <c r="C31" s="34"/>
      <c r="D31" s="35"/>
      <c r="E31" s="34"/>
    </row>
    <row r="32" spans="1:5" ht="15">
      <c r="A32" s="29" t="s">
        <v>94</v>
      </c>
      <c r="B32" s="29"/>
      <c r="C32" s="34">
        <f>C22-C30</f>
        <v>-29956</v>
      </c>
      <c r="D32" s="35"/>
      <c r="E32" s="34">
        <f>E22-E30</f>
        <v>-42014</v>
      </c>
    </row>
    <row r="33" spans="1:5" ht="15.75" thickBot="1">
      <c r="A33" s="29"/>
      <c r="B33" s="29"/>
      <c r="C33" s="38">
        <f>C32+C15</f>
        <v>37534</v>
      </c>
      <c r="D33" s="35"/>
      <c r="E33" s="38">
        <f>E32+E15</f>
        <v>43279</v>
      </c>
    </row>
    <row r="34" spans="1:5" ht="15.75" thickTop="1">
      <c r="A34" s="29"/>
      <c r="B34" s="29"/>
      <c r="C34" s="34"/>
      <c r="D34" s="35"/>
      <c r="E34" s="34"/>
    </row>
    <row r="35" spans="1:5" ht="15">
      <c r="A35" s="29" t="s">
        <v>7</v>
      </c>
      <c r="B35" s="29"/>
      <c r="C35" s="34">
        <v>100948</v>
      </c>
      <c r="D35" s="35"/>
      <c r="E35" s="34">
        <v>100948</v>
      </c>
    </row>
    <row r="36" spans="1:5" ht="15">
      <c r="A36" s="29" t="s">
        <v>8</v>
      </c>
      <c r="B36" s="29"/>
      <c r="C36" s="34"/>
      <c r="D36" s="35"/>
      <c r="E36" s="34"/>
    </row>
    <row r="37" spans="1:5" ht="15">
      <c r="A37" s="29" t="s">
        <v>80</v>
      </c>
      <c r="B37" s="29"/>
      <c r="C37" s="34">
        <v>15915</v>
      </c>
      <c r="D37" s="35"/>
      <c r="E37" s="34">
        <v>15915</v>
      </c>
    </row>
    <row r="38" spans="1:5" ht="15">
      <c r="A38" s="29" t="s">
        <v>9</v>
      </c>
      <c r="B38" s="29"/>
      <c r="C38" s="34">
        <v>14012</v>
      </c>
      <c r="D38" s="35"/>
      <c r="E38" s="34">
        <f>2762+11250</f>
        <v>14012</v>
      </c>
    </row>
    <row r="39" spans="1:5" ht="15">
      <c r="A39" s="29" t="s">
        <v>10</v>
      </c>
      <c r="B39" s="29"/>
      <c r="C39" s="34">
        <v>1876</v>
      </c>
      <c r="D39" s="35"/>
      <c r="E39" s="34">
        <v>1876</v>
      </c>
    </row>
    <row r="40" spans="1:5" ht="15">
      <c r="A40" s="29" t="s">
        <v>11</v>
      </c>
      <c r="B40" s="29"/>
      <c r="C40" s="39">
        <v>-108994</v>
      </c>
      <c r="D40" s="35"/>
      <c r="E40" s="39">
        <v>-106869</v>
      </c>
    </row>
    <row r="41" spans="1:5" ht="15">
      <c r="A41" s="29" t="s">
        <v>14</v>
      </c>
      <c r="B41" s="29"/>
      <c r="C41" s="35">
        <f>SUM(C35:C40)</f>
        <v>23757</v>
      </c>
      <c r="D41" s="35"/>
      <c r="E41" s="35">
        <f>SUM(E35:E40)</f>
        <v>25882</v>
      </c>
    </row>
    <row r="42" spans="1:5" ht="15">
      <c r="A42" s="29"/>
      <c r="B42" s="29"/>
      <c r="C42" s="34"/>
      <c r="D42" s="35"/>
      <c r="E42" s="34"/>
    </row>
    <row r="43" spans="1:5" ht="15">
      <c r="A43" s="29" t="s">
        <v>18</v>
      </c>
      <c r="B43" s="29"/>
      <c r="C43" s="34"/>
      <c r="D43" s="35"/>
      <c r="E43" s="34"/>
    </row>
    <row r="44" spans="1:5" ht="15">
      <c r="A44" s="36" t="s">
        <v>90</v>
      </c>
      <c r="B44" s="29"/>
      <c r="C44" s="34">
        <v>2487</v>
      </c>
      <c r="D44" s="35"/>
      <c r="E44" s="34">
        <v>2615</v>
      </c>
    </row>
    <row r="45" spans="1:5" ht="15">
      <c r="A45" s="36" t="s">
        <v>17</v>
      </c>
      <c r="B45" s="29"/>
      <c r="C45" s="34">
        <v>11011</v>
      </c>
      <c r="D45" s="40"/>
      <c r="E45" s="34">
        <v>13249</v>
      </c>
    </row>
    <row r="46" spans="1:5" ht="15">
      <c r="A46" s="36" t="s">
        <v>51</v>
      </c>
      <c r="B46" s="29"/>
      <c r="C46" s="34">
        <v>279</v>
      </c>
      <c r="D46" s="40"/>
      <c r="E46" s="34">
        <v>1533</v>
      </c>
    </row>
    <row r="47" spans="1:5" ht="15">
      <c r="A47" s="36" t="s">
        <v>88</v>
      </c>
      <c r="B47" s="29"/>
      <c r="C47" s="34">
        <v>0</v>
      </c>
      <c r="D47" s="40"/>
      <c r="E47" s="34">
        <v>0</v>
      </c>
    </row>
    <row r="48" spans="1:5" ht="15.75" thickBot="1">
      <c r="A48" s="36"/>
      <c r="B48" s="29"/>
      <c r="C48" s="41">
        <f>SUM(C41:C47)</f>
        <v>37534</v>
      </c>
      <c r="D48" s="40"/>
      <c r="E48" s="41">
        <f>SUM(E41:E47)</f>
        <v>43279</v>
      </c>
    </row>
    <row r="49" spans="1:5" ht="15.75" hidden="1" thickTop="1">
      <c r="A49" s="29"/>
      <c r="B49" s="29"/>
      <c r="C49" s="42">
        <f>C33-C48</f>
        <v>0</v>
      </c>
      <c r="D49" s="30"/>
      <c r="E49" s="42">
        <f>E33-E48</f>
        <v>0</v>
      </c>
    </row>
    <row r="50" spans="1:5" ht="15.75" thickTop="1">
      <c r="A50" s="29"/>
      <c r="B50" s="29"/>
      <c r="C50" s="42">
        <f>C33-C48</f>
        <v>0</v>
      </c>
      <c r="D50" s="30"/>
      <c r="E50" s="42">
        <f>E33-E48</f>
        <v>0</v>
      </c>
    </row>
    <row r="51" spans="1:5" ht="15">
      <c r="A51" s="29" t="s">
        <v>120</v>
      </c>
      <c r="B51" s="29"/>
      <c r="C51" s="92">
        <f>C41/C35</f>
        <v>0.23533898640884415</v>
      </c>
      <c r="D51" s="30"/>
      <c r="E51" s="92">
        <f>E41/E35</f>
        <v>0.25638942822046995</v>
      </c>
    </row>
    <row r="52" spans="1:5" ht="15">
      <c r="A52" s="29"/>
      <c r="B52" s="29"/>
      <c r="C52" s="29"/>
      <c r="D52" s="30"/>
      <c r="E52" s="29"/>
    </row>
    <row r="53" spans="1:5" ht="15.75">
      <c r="A53" s="53" t="s">
        <v>40</v>
      </c>
      <c r="B53" s="29"/>
      <c r="C53" s="29"/>
      <c r="D53" s="30"/>
      <c r="E53" s="29"/>
    </row>
    <row r="54" ht="15.75">
      <c r="A54" s="53" t="s">
        <v>98</v>
      </c>
    </row>
  </sheetData>
  <printOptions horizontalCentered="1"/>
  <pageMargins left="0.5" right="0.5" top="0.75" bottom="0.75" header="0.5" footer="0.5"/>
  <pageSetup fitToHeight="1" fitToWidth="1" horizontalDpi="300" verticalDpi="300" orientation="portrait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zoomScale="75" zoomScaleNormal="75" workbookViewId="0" topLeftCell="A1">
      <selection activeCell="C1" sqref="C1"/>
    </sheetView>
  </sheetViews>
  <sheetFormatPr defaultColWidth="9.140625" defaultRowHeight="12.75"/>
  <cols>
    <col min="1" max="1" width="59.7109375" style="2" customWidth="1"/>
    <col min="2" max="2" width="29.00390625" style="2" customWidth="1"/>
    <col min="3" max="3" width="24.28125" style="2" customWidth="1"/>
    <col min="4" max="4" width="3.28125" style="3" customWidth="1"/>
    <col min="5" max="5" width="10.421875" style="2" customWidth="1"/>
    <col min="6" max="6" width="10.28125" style="2" customWidth="1"/>
    <col min="7" max="16384" width="9.140625" style="2" customWidth="1"/>
  </cols>
  <sheetData>
    <row r="1" spans="1:5" ht="15.75">
      <c r="A1" s="22" t="s">
        <v>67</v>
      </c>
      <c r="B1" s="22"/>
      <c r="C1" s="81"/>
      <c r="D1" s="7"/>
      <c r="E1" s="6"/>
    </row>
    <row r="2" spans="1:5" ht="15">
      <c r="A2" s="6"/>
      <c r="B2" s="6"/>
      <c r="C2" s="6"/>
      <c r="D2" s="7"/>
      <c r="E2" s="6"/>
    </row>
    <row r="3" spans="1:5" ht="15.75">
      <c r="A3" s="22" t="s">
        <v>46</v>
      </c>
      <c r="B3" s="22"/>
      <c r="C3" s="6"/>
      <c r="D3" s="7"/>
      <c r="E3" s="6"/>
    </row>
    <row r="4" spans="1:5" ht="15.75">
      <c r="A4" s="22" t="s">
        <v>110</v>
      </c>
      <c r="B4" s="22"/>
      <c r="C4" s="6"/>
      <c r="D4" s="7"/>
      <c r="E4" s="6"/>
    </row>
    <row r="5" spans="1:5" ht="15">
      <c r="A5" s="6"/>
      <c r="B5" s="6"/>
      <c r="C5" s="6"/>
      <c r="D5" s="7"/>
      <c r="E5" s="6"/>
    </row>
    <row r="6" spans="1:5" ht="15.75">
      <c r="A6" s="6"/>
      <c r="B6" s="12" t="s">
        <v>106</v>
      </c>
      <c r="C6" s="12" t="s">
        <v>106</v>
      </c>
      <c r="D6" s="20"/>
      <c r="E6" s="6"/>
    </row>
    <row r="7" spans="1:5" ht="15.75">
      <c r="A7" s="6"/>
      <c r="B7" s="12" t="s">
        <v>113</v>
      </c>
      <c r="C7" s="12" t="s">
        <v>113</v>
      </c>
      <c r="D7" s="20"/>
      <c r="E7" s="6"/>
    </row>
    <row r="8" spans="1:5" ht="15.75">
      <c r="A8" s="6"/>
      <c r="B8" s="31" t="s">
        <v>115</v>
      </c>
      <c r="C8" s="31" t="s">
        <v>114</v>
      </c>
      <c r="D8" s="43"/>
      <c r="E8" s="6"/>
    </row>
    <row r="9" spans="1:5" ht="15.75">
      <c r="A9" s="6"/>
      <c r="B9" s="12" t="s">
        <v>0</v>
      </c>
      <c r="C9" s="12" t="s">
        <v>0</v>
      </c>
      <c r="D9" s="20"/>
      <c r="E9" s="6"/>
    </row>
    <row r="10" spans="1:5" ht="15">
      <c r="A10" s="6"/>
      <c r="B10" s="6"/>
      <c r="C10" s="6"/>
      <c r="D10" s="7"/>
      <c r="E10" s="6"/>
    </row>
    <row r="11" spans="1:5" ht="15">
      <c r="A11" s="44" t="s">
        <v>19</v>
      </c>
      <c r="B11" s="44"/>
      <c r="C11" s="54"/>
      <c r="D11" s="45"/>
      <c r="E11" s="6"/>
    </row>
    <row r="12" spans="1:5" ht="15">
      <c r="A12" s="44"/>
      <c r="B12" s="44"/>
      <c r="C12" s="54"/>
      <c r="D12" s="45"/>
      <c r="E12" s="6"/>
    </row>
    <row r="13" spans="1:5" ht="15">
      <c r="A13" s="44" t="s">
        <v>109</v>
      </c>
      <c r="B13" s="55">
        <v>-2125</v>
      </c>
      <c r="C13" s="55">
        <v>-4192</v>
      </c>
      <c r="D13" s="46"/>
      <c r="E13" s="6"/>
    </row>
    <row r="14" spans="1:5" ht="15">
      <c r="A14" s="44" t="s">
        <v>20</v>
      </c>
      <c r="B14" s="55"/>
      <c r="C14" s="55"/>
      <c r="D14" s="7"/>
      <c r="E14" s="6"/>
    </row>
    <row r="15" spans="1:5" ht="15">
      <c r="A15" s="44"/>
      <c r="B15" s="55"/>
      <c r="C15" s="55"/>
      <c r="D15" s="7"/>
      <c r="E15" s="6"/>
    </row>
    <row r="16" spans="1:5" ht="15">
      <c r="A16" s="44" t="s">
        <v>22</v>
      </c>
      <c r="B16" s="56">
        <f>-1998+1947-1254</f>
        <v>-1305</v>
      </c>
      <c r="C16" s="56">
        <v>1812</v>
      </c>
      <c r="D16" s="7"/>
      <c r="E16" s="6"/>
    </row>
    <row r="17" spans="1:5" ht="15">
      <c r="A17" s="44" t="s">
        <v>21</v>
      </c>
      <c r="B17" s="57">
        <f>17764+505</f>
        <v>18269</v>
      </c>
      <c r="C17" s="57">
        <v>488</v>
      </c>
      <c r="D17" s="47"/>
      <c r="E17" s="6"/>
    </row>
    <row r="18" spans="1:5" ht="15">
      <c r="A18" s="44"/>
      <c r="B18" s="58"/>
      <c r="C18" s="58"/>
      <c r="D18" s="8"/>
      <c r="E18" s="6"/>
    </row>
    <row r="19" spans="1:5" ht="15">
      <c r="A19" s="44" t="s">
        <v>96</v>
      </c>
      <c r="B19" s="55">
        <f>SUM(B13:B18)</f>
        <v>14839</v>
      </c>
      <c r="C19" s="55">
        <f>SUM(C13:C18)</f>
        <v>-1892</v>
      </c>
      <c r="D19" s="8"/>
      <c r="E19" s="6"/>
    </row>
    <row r="20" spans="1:5" ht="15">
      <c r="A20" s="44"/>
      <c r="B20" s="55"/>
      <c r="C20" s="55"/>
      <c r="D20" s="8"/>
      <c r="E20" s="6"/>
    </row>
    <row r="21" spans="1:5" ht="15">
      <c r="A21" s="44" t="s">
        <v>23</v>
      </c>
      <c r="B21" s="55"/>
      <c r="C21" s="55"/>
      <c r="D21" s="7"/>
      <c r="E21" s="6"/>
    </row>
    <row r="22" spans="1:5" ht="15">
      <c r="A22" s="44" t="s">
        <v>24</v>
      </c>
      <c r="B22" s="55">
        <v>-4535</v>
      </c>
      <c r="C22" s="55">
        <v>-918</v>
      </c>
      <c r="D22" s="8"/>
      <c r="E22" s="6"/>
    </row>
    <row r="23" spans="1:5" ht="15">
      <c r="A23" s="44" t="s">
        <v>25</v>
      </c>
      <c r="B23" s="55">
        <v>-6680</v>
      </c>
      <c r="C23" s="55">
        <v>-600</v>
      </c>
      <c r="D23" s="8"/>
      <c r="E23" s="6"/>
    </row>
    <row r="24" spans="1:5" ht="15">
      <c r="A24" s="44" t="s">
        <v>97</v>
      </c>
      <c r="B24" s="59">
        <f>SUM(B19:B23)</f>
        <v>3624</v>
      </c>
      <c r="C24" s="59">
        <f>SUM(C19:C23)</f>
        <v>-3410</v>
      </c>
      <c r="D24" s="8"/>
      <c r="E24" s="6"/>
    </row>
    <row r="25" spans="1:5" ht="15">
      <c r="A25" s="44"/>
      <c r="B25" s="56"/>
      <c r="C25" s="56"/>
      <c r="D25" s="8"/>
      <c r="E25" s="6"/>
    </row>
    <row r="26" spans="1:5" ht="15">
      <c r="A26" s="44" t="s">
        <v>59</v>
      </c>
      <c r="B26" s="56">
        <f>-257+123</f>
        <v>-134</v>
      </c>
      <c r="C26" s="56">
        <v>-249</v>
      </c>
      <c r="D26" s="8"/>
      <c r="E26" s="6"/>
    </row>
    <row r="27" spans="1:5" ht="15">
      <c r="A27" s="44"/>
      <c r="B27" s="55"/>
      <c r="C27" s="55"/>
      <c r="D27" s="8"/>
      <c r="E27" s="6"/>
    </row>
    <row r="28" spans="1:5" ht="15">
      <c r="A28" s="44" t="s">
        <v>30</v>
      </c>
      <c r="B28" s="55"/>
      <c r="C28" s="55"/>
      <c r="D28" s="8"/>
      <c r="E28" s="6"/>
    </row>
    <row r="29" spans="1:5" ht="15">
      <c r="A29" s="48" t="s">
        <v>49</v>
      </c>
      <c r="B29" s="55">
        <v>0</v>
      </c>
      <c r="C29" s="55">
        <v>0</v>
      </c>
      <c r="D29" s="8"/>
      <c r="E29" s="6"/>
    </row>
    <row r="30" spans="1:5" ht="15">
      <c r="A30" s="48" t="s">
        <v>50</v>
      </c>
      <c r="B30" s="58">
        <v>-202</v>
      </c>
      <c r="C30" s="58">
        <v>-1508</v>
      </c>
      <c r="D30" s="8"/>
      <c r="E30" s="6"/>
    </row>
    <row r="31" spans="1:5" ht="15">
      <c r="A31" s="44"/>
      <c r="B31" s="58">
        <f>SUM(B29:B30)</f>
        <v>-202</v>
      </c>
      <c r="C31" s="58">
        <f>SUM(C29:C30)</f>
        <v>-1508</v>
      </c>
      <c r="D31" s="8"/>
      <c r="E31" s="6"/>
    </row>
    <row r="32" spans="1:5" ht="15">
      <c r="A32" s="6"/>
      <c r="B32" s="55"/>
      <c r="C32" s="55"/>
      <c r="D32" s="7"/>
      <c r="E32" s="6"/>
    </row>
    <row r="33" spans="1:5" ht="15">
      <c r="A33" s="44" t="s">
        <v>29</v>
      </c>
      <c r="B33" s="55"/>
      <c r="C33" s="55"/>
      <c r="D33" s="7"/>
      <c r="E33" s="6"/>
    </row>
    <row r="34" spans="1:5" ht="15">
      <c r="A34" s="48" t="s">
        <v>52</v>
      </c>
      <c r="B34" s="55">
        <v>-562</v>
      </c>
      <c r="C34" s="55">
        <v>23</v>
      </c>
      <c r="D34" s="7"/>
      <c r="E34" s="6"/>
    </row>
    <row r="35" spans="1:5" ht="15">
      <c r="A35" s="48" t="s">
        <v>48</v>
      </c>
      <c r="B35" s="55">
        <v>-561</v>
      </c>
      <c r="C35" s="55">
        <v>1527</v>
      </c>
      <c r="D35" s="7"/>
      <c r="E35" s="6"/>
    </row>
    <row r="36" spans="1:5" ht="15">
      <c r="A36" s="48" t="s">
        <v>84</v>
      </c>
      <c r="B36" s="58">
        <v>0</v>
      </c>
      <c r="C36" s="58">
        <v>0</v>
      </c>
      <c r="D36" s="7"/>
      <c r="E36" s="6"/>
    </row>
    <row r="37" spans="1:5" ht="15">
      <c r="A37" s="44"/>
      <c r="B37" s="59">
        <f>SUM(B34:B36)</f>
        <v>-1123</v>
      </c>
      <c r="C37" s="59">
        <f>SUM(C34:C36)</f>
        <v>1550</v>
      </c>
      <c r="D37" s="7"/>
      <c r="E37" s="6"/>
    </row>
    <row r="38" spans="1:5" ht="15">
      <c r="A38" s="44"/>
      <c r="B38" s="55"/>
      <c r="C38" s="55"/>
      <c r="D38" s="7"/>
      <c r="E38" s="6"/>
    </row>
    <row r="39" spans="1:6" ht="15">
      <c r="A39" s="44" t="s">
        <v>27</v>
      </c>
      <c r="B39" s="55">
        <f>+B24+B26+B31+B37</f>
        <v>2165</v>
      </c>
      <c r="C39" s="55">
        <f>+C24+C26+C31+C37</f>
        <v>-3617</v>
      </c>
      <c r="D39" s="7"/>
      <c r="E39" s="52"/>
      <c r="F39" s="11"/>
    </row>
    <row r="40" spans="1:5" ht="12.75" customHeight="1">
      <c r="A40" s="44"/>
      <c r="B40" s="55"/>
      <c r="C40" s="55"/>
      <c r="D40" s="7"/>
      <c r="E40" s="6"/>
    </row>
    <row r="41" spans="1:5" ht="15">
      <c r="A41" s="44" t="s">
        <v>28</v>
      </c>
      <c r="B41" s="55">
        <v>1935</v>
      </c>
      <c r="C41" s="55">
        <v>1008</v>
      </c>
      <c r="D41" s="7"/>
      <c r="E41" s="6"/>
    </row>
    <row r="42" spans="1:5" ht="13.5" customHeight="1">
      <c r="A42" s="44"/>
      <c r="B42" s="55"/>
      <c r="C42" s="55"/>
      <c r="D42" s="7"/>
      <c r="E42" s="6"/>
    </row>
    <row r="43" spans="1:6" ht="15">
      <c r="A43" s="44" t="s">
        <v>56</v>
      </c>
      <c r="B43" s="59">
        <f>SUM(B39:B42)</f>
        <v>4100</v>
      </c>
      <c r="C43" s="59">
        <f>SUM(C39:C42)</f>
        <v>-2609</v>
      </c>
      <c r="D43" s="7"/>
      <c r="E43" s="52"/>
      <c r="F43" s="11"/>
    </row>
    <row r="44" spans="1:5" ht="15" customHeight="1">
      <c r="A44" s="44"/>
      <c r="B44" s="44"/>
      <c r="C44" s="57"/>
      <c r="D44" s="7"/>
      <c r="E44" s="6"/>
    </row>
    <row r="45" spans="1:5" ht="15" customHeight="1">
      <c r="A45" s="49" t="s">
        <v>53</v>
      </c>
      <c r="B45" s="69"/>
      <c r="C45" s="60"/>
      <c r="D45" s="7"/>
      <c r="E45" s="6"/>
    </row>
    <row r="46" spans="1:5" ht="15" customHeight="1">
      <c r="A46" s="50" t="s">
        <v>54</v>
      </c>
      <c r="B46" s="56">
        <f>1035+4583</f>
        <v>5618</v>
      </c>
      <c r="C46" s="61">
        <v>2653</v>
      </c>
      <c r="D46" s="7"/>
      <c r="E46" s="6"/>
    </row>
    <row r="47" spans="1:5" ht="15" customHeight="1">
      <c r="A47" s="50" t="s">
        <v>55</v>
      </c>
      <c r="B47" s="58">
        <v>-1518</v>
      </c>
      <c r="C47" s="62">
        <v>-5262</v>
      </c>
      <c r="D47" s="7"/>
      <c r="E47" s="6"/>
    </row>
    <row r="48" spans="1:5" ht="15" customHeight="1">
      <c r="A48" s="50"/>
      <c r="B48" s="56">
        <f>SUM(B46:B47)</f>
        <v>4100</v>
      </c>
      <c r="C48" s="61">
        <f>SUM(C46:C47)</f>
        <v>-2609</v>
      </c>
      <c r="D48" s="7"/>
      <c r="E48" s="6"/>
    </row>
    <row r="49" spans="1:5" ht="15" customHeight="1">
      <c r="A49" s="50" t="s">
        <v>57</v>
      </c>
      <c r="B49" s="58">
        <v>0</v>
      </c>
      <c r="C49" s="62">
        <v>0</v>
      </c>
      <c r="D49" s="7"/>
      <c r="E49" s="6"/>
    </row>
    <row r="50" spans="1:5" ht="15" customHeight="1" thickBot="1">
      <c r="A50" s="50" t="s">
        <v>56</v>
      </c>
      <c r="B50" s="71">
        <f>SUM(B48:B49)</f>
        <v>4100</v>
      </c>
      <c r="C50" s="63">
        <f>SUM(C48:C49)</f>
        <v>-2609</v>
      </c>
      <c r="D50" s="7"/>
      <c r="E50" s="6"/>
    </row>
    <row r="51" spans="1:5" ht="15" customHeight="1" thickTop="1">
      <c r="A51" s="51"/>
      <c r="B51" s="70"/>
      <c r="C51" s="64"/>
      <c r="D51" s="7"/>
      <c r="E51" s="6"/>
    </row>
    <row r="52" spans="1:5" ht="15" customHeight="1">
      <c r="A52" s="44"/>
      <c r="B52" s="44"/>
      <c r="C52" s="57"/>
      <c r="D52" s="7"/>
      <c r="E52" s="6"/>
    </row>
    <row r="53" spans="1:5" ht="15">
      <c r="A53" s="44"/>
      <c r="B53" s="74">
        <f>B43-B50</f>
        <v>0</v>
      </c>
      <c r="C53" s="80">
        <f>C43-C50</f>
        <v>0</v>
      </c>
      <c r="D53" s="7"/>
      <c r="E53" s="6"/>
    </row>
    <row r="54" spans="1:5" ht="15.75">
      <c r="A54" s="53" t="s">
        <v>61</v>
      </c>
      <c r="B54" s="53"/>
      <c r="C54" s="57"/>
      <c r="D54" s="7"/>
      <c r="E54" s="6"/>
    </row>
    <row r="55" spans="1:3" ht="15.75">
      <c r="A55" s="53" t="s">
        <v>99</v>
      </c>
      <c r="B55" s="53"/>
      <c r="C55" s="65"/>
    </row>
    <row r="56" ht="12.75">
      <c r="C56" s="65"/>
    </row>
    <row r="57" ht="12.75">
      <c r="C57" s="65"/>
    </row>
    <row r="58" ht="12.75">
      <c r="C58" s="65"/>
    </row>
  </sheetData>
  <printOptions horizontalCentered="1"/>
  <pageMargins left="0.75" right="0.75" top="1" bottom="1" header="0.5" footer="0.5"/>
  <pageSetup fitToHeight="1" fitToWidth="1" horizontalDpi="300" verticalDpi="300" orientation="portrait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tabSelected="1" zoomScale="75" zoomScaleNormal="75" workbookViewId="0" topLeftCell="A1">
      <selection activeCell="Q11" sqref="Q11"/>
    </sheetView>
  </sheetViews>
  <sheetFormatPr defaultColWidth="9.140625" defaultRowHeight="12.75"/>
  <cols>
    <col min="1" max="1" width="40.7109375" style="6" customWidth="1"/>
    <col min="2" max="2" width="14.421875" style="6" customWidth="1"/>
    <col min="3" max="3" width="1.8515625" style="6" customWidth="1"/>
    <col min="4" max="4" width="14.7109375" style="6" customWidth="1"/>
    <col min="5" max="5" width="1.8515625" style="6" customWidth="1"/>
    <col min="6" max="6" width="14.421875" style="6" customWidth="1"/>
    <col min="7" max="7" width="1.8515625" style="6" customWidth="1"/>
    <col min="8" max="8" width="15.00390625" style="6" hidden="1" customWidth="1"/>
    <col min="9" max="9" width="14.421875" style="6" customWidth="1"/>
    <col min="10" max="10" width="1.8515625" style="6" customWidth="1"/>
    <col min="11" max="11" width="14.421875" style="6" customWidth="1"/>
    <col min="12" max="12" width="1.8515625" style="6" customWidth="1"/>
    <col min="13" max="13" width="15.57421875" style="6" customWidth="1"/>
    <col min="14" max="14" width="1.8515625" style="6" customWidth="1"/>
    <col min="15" max="15" width="14.421875" style="6" customWidth="1"/>
    <col min="16" max="16" width="9.140625" style="6" customWidth="1"/>
    <col min="17" max="17" width="12.7109375" style="6" customWidth="1"/>
    <col min="18" max="16384" width="9.140625" style="6" customWidth="1"/>
  </cols>
  <sheetData>
    <row r="1" spans="1:15" ht="15.75" customHeight="1">
      <c r="A1" s="22" t="s">
        <v>67</v>
      </c>
      <c r="O1" s="81"/>
    </row>
    <row r="2" ht="15.75" customHeight="1">
      <c r="A2" s="1"/>
    </row>
    <row r="3" ht="15.75" customHeight="1">
      <c r="A3" s="22" t="s">
        <v>47</v>
      </c>
    </row>
    <row r="4" ht="15.75" customHeight="1">
      <c r="A4" s="22" t="s">
        <v>110</v>
      </c>
    </row>
    <row r="5" ht="15.75" customHeight="1"/>
    <row r="6" spans="2:13" ht="15.75" customHeight="1">
      <c r="B6" s="91" t="s">
        <v>82</v>
      </c>
      <c r="C6" s="91"/>
      <c r="D6" s="91"/>
      <c r="E6" s="91"/>
      <c r="F6" s="91"/>
      <c r="G6" s="91"/>
      <c r="H6" s="91"/>
      <c r="I6" s="91"/>
      <c r="J6" s="91"/>
      <c r="K6" s="91"/>
      <c r="M6" s="73" t="s">
        <v>83</v>
      </c>
    </row>
    <row r="7" spans="2:15" ht="15.75" customHeight="1">
      <c r="B7" s="12"/>
      <c r="C7" s="12"/>
      <c r="D7" s="12" t="s">
        <v>85</v>
      </c>
      <c r="E7" s="12"/>
      <c r="F7" s="13"/>
      <c r="G7" s="13"/>
      <c r="H7" s="13"/>
      <c r="J7" s="13"/>
      <c r="K7" s="14" t="s">
        <v>32</v>
      </c>
      <c r="L7" s="12"/>
      <c r="M7" s="12"/>
      <c r="N7" s="12"/>
      <c r="O7" s="12"/>
    </row>
    <row r="8" spans="2:15" ht="15.75" customHeight="1">
      <c r="B8" s="12" t="s">
        <v>33</v>
      </c>
      <c r="C8" s="12"/>
      <c r="D8" s="12" t="s">
        <v>86</v>
      </c>
      <c r="E8" s="12"/>
      <c r="F8" s="15" t="s">
        <v>33</v>
      </c>
      <c r="G8" s="15"/>
      <c r="H8" s="15"/>
      <c r="I8" s="15" t="s">
        <v>81</v>
      </c>
      <c r="J8" s="16"/>
      <c r="K8" s="17" t="s">
        <v>34</v>
      </c>
      <c r="L8" s="12"/>
      <c r="M8" s="12" t="s">
        <v>35</v>
      </c>
      <c r="N8" s="12"/>
      <c r="O8" s="12"/>
    </row>
    <row r="9" spans="2:15" ht="15.75" customHeight="1">
      <c r="B9" s="18" t="s">
        <v>36</v>
      </c>
      <c r="C9" s="12"/>
      <c r="D9" s="18" t="s">
        <v>87</v>
      </c>
      <c r="E9" s="12"/>
      <c r="F9" s="19" t="s">
        <v>37</v>
      </c>
      <c r="G9" s="19"/>
      <c r="H9" s="20"/>
      <c r="I9" s="72" t="s">
        <v>31</v>
      </c>
      <c r="J9" s="20"/>
      <c r="K9" s="19" t="s">
        <v>31</v>
      </c>
      <c r="L9" s="12"/>
      <c r="M9" s="18" t="s">
        <v>38</v>
      </c>
      <c r="N9" s="12"/>
      <c r="O9" s="18" t="s">
        <v>26</v>
      </c>
    </row>
    <row r="10" spans="2:15" s="21" customFormat="1" ht="15.75" customHeight="1">
      <c r="B10" s="5" t="s">
        <v>0</v>
      </c>
      <c r="C10" s="12"/>
      <c r="D10" s="5" t="s">
        <v>0</v>
      </c>
      <c r="E10" s="12"/>
      <c r="F10" s="5" t="s">
        <v>0</v>
      </c>
      <c r="G10" s="17"/>
      <c r="H10" s="17"/>
      <c r="I10" s="5" t="s">
        <v>0</v>
      </c>
      <c r="J10" s="17"/>
      <c r="K10" s="5" t="s">
        <v>0</v>
      </c>
      <c r="L10" s="12"/>
      <c r="M10" s="5" t="s">
        <v>0</v>
      </c>
      <c r="N10" s="12"/>
      <c r="O10" s="5" t="s">
        <v>0</v>
      </c>
    </row>
    <row r="11" ht="15.75" customHeight="1">
      <c r="A11" s="22" t="s">
        <v>116</v>
      </c>
    </row>
    <row r="12" ht="15.75" customHeight="1">
      <c r="A12" s="23"/>
    </row>
    <row r="13" spans="1:15" ht="15.75" customHeight="1">
      <c r="A13" s="6" t="s">
        <v>107</v>
      </c>
      <c r="B13" s="9">
        <v>100948</v>
      </c>
      <c r="C13" s="9"/>
      <c r="D13" s="75">
        <v>0</v>
      </c>
      <c r="E13" s="9"/>
      <c r="F13" s="9">
        <v>14012</v>
      </c>
      <c r="G13" s="9"/>
      <c r="H13" s="9"/>
      <c r="I13" s="9">
        <v>15915</v>
      </c>
      <c r="J13" s="9"/>
      <c r="K13" s="9">
        <v>1876</v>
      </c>
      <c r="L13" s="9"/>
      <c r="M13" s="76">
        <v>-106869</v>
      </c>
      <c r="N13" s="9"/>
      <c r="O13" s="9">
        <f>SUM(B13:N13)</f>
        <v>25882</v>
      </c>
    </row>
    <row r="14" spans="2:15" ht="15.75" customHeight="1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ht="15.75" customHeight="1">
      <c r="A15" s="6" t="s">
        <v>39</v>
      </c>
      <c r="B15" s="66">
        <v>0</v>
      </c>
      <c r="C15" s="25"/>
      <c r="D15" s="66">
        <v>0</v>
      </c>
      <c r="E15" s="25"/>
      <c r="F15" s="66">
        <v>0</v>
      </c>
      <c r="G15" s="25"/>
      <c r="H15" s="25"/>
      <c r="I15" s="66">
        <v>0</v>
      </c>
      <c r="J15" s="66"/>
      <c r="K15" s="66">
        <v>0</v>
      </c>
      <c r="L15" s="25"/>
      <c r="M15" s="66">
        <v>-2125</v>
      </c>
      <c r="N15" s="25"/>
      <c r="O15" s="79">
        <f>SUM(B15:N15)</f>
        <v>-2125</v>
      </c>
    </row>
    <row r="16" ht="15.75" customHeight="1"/>
    <row r="17" spans="1:17" ht="15.75" customHeight="1">
      <c r="A17" s="6" t="s">
        <v>118</v>
      </c>
      <c r="B17" s="10">
        <f>SUM(B13:B15)</f>
        <v>100948</v>
      </c>
      <c r="C17" s="10"/>
      <c r="D17" s="24">
        <f>SUM(D13:D15)</f>
        <v>0</v>
      </c>
      <c r="E17" s="10"/>
      <c r="F17" s="10">
        <f aca="true" t="shared" si="0" ref="F17:M17">SUM(F13:F15)</f>
        <v>14012</v>
      </c>
      <c r="G17" s="10"/>
      <c r="H17" s="10">
        <f t="shared" si="0"/>
        <v>0</v>
      </c>
      <c r="I17" s="10">
        <f t="shared" si="0"/>
        <v>15915</v>
      </c>
      <c r="J17" s="10"/>
      <c r="K17" s="10">
        <f t="shared" si="0"/>
        <v>1876</v>
      </c>
      <c r="L17" s="10"/>
      <c r="M17" s="77">
        <f t="shared" si="0"/>
        <v>-108994</v>
      </c>
      <c r="N17" s="10"/>
      <c r="O17" s="10">
        <f>SUM(O13:O15)</f>
        <v>23757</v>
      </c>
      <c r="Q17" s="9"/>
    </row>
    <row r="18" spans="2:17" ht="15.75" customHeight="1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Q18" s="9"/>
    </row>
    <row r="19" spans="2:17" ht="15.75" customHeight="1">
      <c r="B19" s="8"/>
      <c r="C19" s="7"/>
      <c r="D19" s="7"/>
      <c r="E19" s="7"/>
      <c r="F19" s="8"/>
      <c r="G19" s="8"/>
      <c r="H19" s="7"/>
      <c r="I19" s="26"/>
      <c r="J19" s="7"/>
      <c r="K19" s="26"/>
      <c r="L19" s="7"/>
      <c r="M19" s="8"/>
      <c r="N19" s="7"/>
      <c r="O19" s="8"/>
      <c r="Q19" s="9"/>
    </row>
    <row r="20" spans="1:17" ht="15.75" customHeight="1">
      <c r="A20" s="22" t="s">
        <v>117</v>
      </c>
      <c r="Q20" s="9"/>
    </row>
    <row r="21" ht="15.75" customHeight="1">
      <c r="A21" s="23"/>
    </row>
    <row r="22" spans="1:15" ht="15">
      <c r="A22" s="6" t="s">
        <v>89</v>
      </c>
      <c r="B22" s="9">
        <v>89778</v>
      </c>
      <c r="C22" s="9"/>
      <c r="D22" s="75">
        <v>0</v>
      </c>
      <c r="E22" s="9"/>
      <c r="F22" s="9">
        <v>14012</v>
      </c>
      <c r="G22" s="9"/>
      <c r="H22" s="9"/>
      <c r="I22" s="9">
        <v>15915</v>
      </c>
      <c r="J22" s="9"/>
      <c r="K22" s="9">
        <v>1876</v>
      </c>
      <c r="L22" s="9"/>
      <c r="M22" s="78">
        <v>-75799</v>
      </c>
      <c r="N22" s="9"/>
      <c r="O22" s="9">
        <f>SUM(B22:N22)</f>
        <v>45782</v>
      </c>
    </row>
    <row r="23" spans="2:15" ht="15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ht="15">
      <c r="A24" s="6" t="s">
        <v>39</v>
      </c>
      <c r="B24" s="66">
        <v>0</v>
      </c>
      <c r="C24" s="25"/>
      <c r="D24" s="24">
        <v>0</v>
      </c>
      <c r="E24" s="25"/>
      <c r="F24" s="66">
        <v>0</v>
      </c>
      <c r="G24" s="25"/>
      <c r="H24" s="25"/>
      <c r="I24" s="66"/>
      <c r="J24" s="25"/>
      <c r="K24" s="66">
        <v>0</v>
      </c>
      <c r="L24" s="25"/>
      <c r="M24" s="79">
        <v>-4477</v>
      </c>
      <c r="N24" s="25"/>
      <c r="O24" s="79">
        <f>SUM(B24:N24)</f>
        <v>-4477</v>
      </c>
    </row>
    <row r="26" spans="1:15" ht="15">
      <c r="A26" s="6" t="s">
        <v>119</v>
      </c>
      <c r="B26" s="10">
        <f>SUM(B22:B24)</f>
        <v>89778</v>
      </c>
      <c r="C26" s="10"/>
      <c r="D26" s="24">
        <f>SUM(D22:D24)</f>
        <v>0</v>
      </c>
      <c r="E26" s="10"/>
      <c r="F26" s="10">
        <f>SUM(F22:F24)</f>
        <v>14012</v>
      </c>
      <c r="G26" s="10"/>
      <c r="H26" s="10">
        <f>SUM(H22:H24)</f>
        <v>0</v>
      </c>
      <c r="I26" s="10">
        <f>SUM(I22:I24)</f>
        <v>15915</v>
      </c>
      <c r="J26" s="10"/>
      <c r="K26" s="10">
        <f>SUM(K22:K24)</f>
        <v>1876</v>
      </c>
      <c r="L26" s="10"/>
      <c r="M26" s="77">
        <f>SUM(M22:M24)</f>
        <v>-80276</v>
      </c>
      <c r="N26" s="10"/>
      <c r="O26" s="10">
        <f>SUM(O22:O24)</f>
        <v>41305</v>
      </c>
    </row>
    <row r="27" spans="2:15" ht="15">
      <c r="B27" s="8"/>
      <c r="C27" s="7"/>
      <c r="D27" s="7"/>
      <c r="E27" s="7"/>
      <c r="F27" s="8"/>
      <c r="G27" s="8"/>
      <c r="H27" s="7"/>
      <c r="I27" s="26"/>
      <c r="J27" s="7"/>
      <c r="K27" s="26"/>
      <c r="L27" s="7"/>
      <c r="M27" s="8"/>
      <c r="N27" s="7"/>
      <c r="O27" s="8"/>
    </row>
    <row r="28" spans="2:15" ht="15">
      <c r="B28" s="27"/>
      <c r="C28" s="28"/>
      <c r="D28" s="28"/>
      <c r="E28" s="28"/>
      <c r="F28" s="27"/>
      <c r="G28" s="28"/>
      <c r="H28" s="28"/>
      <c r="I28" s="27"/>
      <c r="J28" s="28"/>
      <c r="K28" s="27"/>
      <c r="L28" s="28"/>
      <c r="M28" s="27"/>
      <c r="N28" s="28"/>
      <c r="O28" s="27"/>
    </row>
    <row r="30" ht="15.75">
      <c r="A30" s="53" t="s">
        <v>62</v>
      </c>
    </row>
    <row r="31" ht="15.75">
      <c r="A31" s="53" t="s">
        <v>98</v>
      </c>
    </row>
  </sheetData>
  <mergeCells count="1">
    <mergeCell ref="B6:K6"/>
  </mergeCells>
  <printOptions horizontalCentered="1"/>
  <pageMargins left="0.5" right="0.5" top="0.75" bottom="0.75" header="0.5" footer="0.5"/>
  <pageSetup fitToHeight="1" fitToWidth="1" horizontalDpi="300" verticalDpi="300" orientation="landscape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Kai Peng Engineering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KAI PENG BERHD (32395-P)</dc:title>
  <dc:subject/>
  <dc:creator>Leong WH</dc:creator>
  <cp:keywords/>
  <dc:description/>
  <cp:lastModifiedBy>Leong Wing Hun</cp:lastModifiedBy>
  <cp:lastPrinted>2006-02-27T07:51:27Z</cp:lastPrinted>
  <dcterms:created xsi:type="dcterms:W3CDTF">2002-10-15T06:25:54Z</dcterms:created>
  <dcterms:modified xsi:type="dcterms:W3CDTF">2006-02-27T07:58:25Z</dcterms:modified>
  <cp:category/>
  <cp:version/>
  <cp:contentType/>
  <cp:contentStatus/>
</cp:coreProperties>
</file>