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3930" activeTab="4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<sst xmlns="http://schemas.openxmlformats.org/spreadsheetml/2006/main" count="653" uniqueCount="531">
  <si>
    <t>The Company has disposed a total of 6.7 million ordinary shares in SYF Resources Bhd  resulting in a dilution</t>
  </si>
  <si>
    <t>in equity holding from 19.4% to 11.1%.</t>
  </si>
  <si>
    <t>The Group has disposed a total of 14.4 million ordinary shares in Meda Inc. Bhd resulting in a dilution in equity</t>
  </si>
  <si>
    <t>holding from 12.58% to 11.3%.</t>
  </si>
  <si>
    <t xml:space="preserve"> (vii)</t>
  </si>
  <si>
    <t>The Government of Malaysia (Inland Revenue Board)("IRB") v Seri Jasin Sdn Bhd ("Seri Jasin"), a subsidiary company</t>
  </si>
  <si>
    <t>application to set aside the judgement has been filed and a hearing has been fixed on 4 August 2005.</t>
  </si>
  <si>
    <t xml:space="preserve">IRB obtained a judgement in default against Seri Jasin for real property gains tax allegedly owed by Seri Jasin. An </t>
  </si>
  <si>
    <t xml:space="preserve">IRB has issued a writ of summons for real property gains tax allegedly owed by Berembang. A statement of </t>
  </si>
  <si>
    <t xml:space="preserve">defence has been filed on 17 June 2005. </t>
  </si>
  <si>
    <t xml:space="preserve"> (viii)</t>
  </si>
  <si>
    <t xml:space="preserve"> (ix)</t>
  </si>
  <si>
    <t>company</t>
  </si>
  <si>
    <t>The Government of Malaysia (Inland Revenue Board)("IRB") v Berembang Sdn Bhd ("Berembang"), a subsidiary</t>
  </si>
  <si>
    <t>subsidiary company</t>
  </si>
  <si>
    <t>The Government of Malaysia (Inland Revenue Board)("IRB") v Pujian Development Sdn Bhd ("Berembang"), a</t>
  </si>
  <si>
    <t xml:space="preserve">During the quarter, the Group acquired 2 ordinary shares of RM1.00 each, representing 100% equity in Casa Rancak </t>
  </si>
  <si>
    <t>Sdn Bhd at RM1.00 per share.</t>
  </si>
  <si>
    <t>Accumulated</t>
  </si>
  <si>
    <t>losses</t>
  </si>
  <si>
    <t>OR</t>
  </si>
  <si>
    <t xml:space="preserve">although the next three months would continue to be low crop season for FFB. </t>
  </si>
  <si>
    <t>The Condensed Consolidated Cashflow Statement should be read in conjunction with the Annual Financial</t>
  </si>
  <si>
    <t xml:space="preserve">      ''000</t>
  </si>
  <si>
    <t>The Plantations/Palm Oil Mills Division is expected to improve in its performance by the end of the financial year</t>
  </si>
  <si>
    <t>Other matters</t>
  </si>
  <si>
    <t>Net cash used in operating activities</t>
  </si>
  <si>
    <t>holdings from 14.96% to 19.46%.</t>
  </si>
  <si>
    <t>warrants in Tomisho Holdings Berhad at RM1.00 par value per share. This resulted in an increase in the Group's</t>
  </si>
  <si>
    <t>Total investments in quoted securities as at the end of the current year to date are as follows :</t>
  </si>
  <si>
    <t>The Group's South City Plaza is expected to commence operations before end 2003 and contribute positively to the</t>
  </si>
  <si>
    <t>future earnings of the Group.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</si>
  <si>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</si>
  <si>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</si>
  <si>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</si>
  <si>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agreed to guarantee that the aggregate audited profit after taxation of GUSB for the three financial periods</t>
  </si>
  <si>
    <t>commencing from 1 January 2002 or until the termination of the development agreement with Kumpulan</t>
  </si>
  <si>
    <t>Prasarana Rakyat Johor Sdn Bhd, whichever is earlier, shall not be less than RM6 milllion.</t>
  </si>
  <si>
    <t>The Group remains optimistic of the performance of its education associate under SEGI and expect it to contribute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</si>
  <si>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</si>
  <si>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</si>
  <si>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</si>
  <si>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</si>
  <si>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equity holding, the Group still expects a substantial profit contribution from Salcon given the continuing domestic and</t>
  </si>
  <si>
    <t>regional programmes in expanding and upgrading the water and wastewater industries, which are the main segments</t>
  </si>
  <si>
    <t>of Salcon's business.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</si>
  <si>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</si>
  <si>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</si>
  <si>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Aside from the exceptional investment gains of RM17.98 million, all divisions with the exception of the Property</t>
  </si>
  <si>
    <t>Division contributed positively to the Group results with the Engineering Division being the major contributor.</t>
  </si>
  <si>
    <t xml:space="preserve"> With the disposal of SEB, the Group now holds an associate interest in Salcon. Notwithstanding the reduction in</t>
  </si>
  <si>
    <t>The Plantations/Palm Oil Mills Division should see an improvement in its performance in the next financial year</t>
  </si>
  <si>
    <t xml:space="preserve">Current </t>
  </si>
  <si>
    <t>Ended</t>
  </si>
  <si>
    <t>Comparative</t>
  </si>
  <si>
    <t>profit guarantee shortfall.</t>
  </si>
  <si>
    <t>Current Quarter</t>
  </si>
  <si>
    <t>liabilities are as follows:</t>
  </si>
  <si>
    <t>Included in the financial results for the quarter was a RM10.5 million gain arising from the disposal of</t>
  </si>
  <si>
    <t>unquoted investments.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</si>
  <si>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</si>
  <si>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</si>
  <si>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</si>
  <si>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</si>
  <si>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</si>
  <si>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</si>
  <si>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</si>
  <si>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</si>
  <si>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</si>
  <si>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</si>
  <si>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</si>
  <si>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</si>
  <si>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</si>
  <si>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</si>
  <si>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</si>
  <si>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</si>
  <si>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</si>
  <si>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</si>
  <si>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</si>
  <si>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</si>
  <si>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 xml:space="preserve"> - associates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</si>
  <si>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</si>
  <si>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</si>
  <si>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</si>
  <si>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</si>
  <si>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</si>
  <si>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</si>
  <si>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</si>
  <si>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</si>
  <si>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</si>
  <si>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</si>
  <si>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</si>
  <si>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</si>
  <si>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</si>
  <si>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Weighted average number of ordinary shares</t>
  </si>
  <si>
    <t>Issued ordinary shares at beginning of period</t>
  </si>
  <si>
    <t>Effect of shares issued during the period</t>
  </si>
  <si>
    <t>After tax effect of notional interest savings</t>
  </si>
  <si>
    <t xml:space="preserve"> shareholders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</si>
  <si>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</si>
  <si>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</si>
  <si>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</si>
  <si>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</si>
  <si>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</si>
  <si>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</si>
  <si>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</si>
  <si>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</si>
  <si>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</si>
  <si>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</si>
  <si>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</si>
  <si>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</si>
  <si>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</si>
  <si>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</si>
  <si>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</si>
  <si>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</si>
  <si>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</si>
  <si>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</si>
  <si>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</si>
  <si>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</si>
  <si>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Deferred taxation</t>
  </si>
  <si>
    <t>Financing cost</t>
  </si>
  <si>
    <t>Interest income</t>
  </si>
  <si>
    <t>Share of profit of associates</t>
  </si>
  <si>
    <t>Tax expense</t>
  </si>
  <si>
    <t>Less:Minority interests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</si>
  <si>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</si>
  <si>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</si>
  <si>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</si>
  <si>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</si>
  <si>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</si>
  <si>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</si>
  <si>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</si>
  <si>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</si>
  <si>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</si>
  <si>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</si>
  <si>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</si>
  <si>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</si>
  <si>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</si>
  <si>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</si>
  <si>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</si>
  <si>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Net profit for the period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</si>
  <si>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</si>
  <si>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</si>
  <si>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</si>
  <si>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</si>
  <si>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</si>
  <si>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</si>
  <si>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</si>
  <si>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</si>
  <si>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</si>
  <si>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</si>
  <si>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</si>
  <si>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</si>
  <si>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</si>
  <si>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</si>
  <si>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</si>
  <si>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</si>
  <si>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</si>
  <si>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</si>
  <si>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</si>
  <si>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</si>
  <si>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</si>
  <si>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</si>
  <si>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</si>
  <si>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</si>
  <si>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</si>
  <si>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</si>
  <si>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</si>
  <si>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</si>
  <si>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</si>
  <si>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</si>
  <si>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</si>
  <si>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</si>
  <si>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</si>
  <si>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</si>
  <si>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</si>
  <si>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</si>
  <si>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</si>
  <si>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</si>
  <si>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</si>
  <si>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</si>
  <si>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</si>
  <si>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</si>
  <si>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</si>
  <si>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</si>
  <si>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</si>
  <si>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</si>
  <si>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</si>
  <si>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</si>
  <si>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</si>
  <si>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</si>
  <si>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</si>
  <si>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</si>
  <si>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</si>
  <si>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</si>
  <si>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</si>
  <si>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</si>
  <si>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</si>
  <si>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</si>
  <si>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The Forestry Division continued to incur losses in the period under review. However, this has been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</si>
  <si>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</si>
  <si>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</si>
  <si>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</si>
  <si>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</si>
  <si>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</si>
  <si>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The Group is not engaged in any material litigation as at [25] September 2002 (the last practicable date which</t>
  </si>
  <si>
    <t>(for comparison</t>
  </si>
  <si>
    <t xml:space="preserve">   only)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</si>
  <si>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</si>
  <si>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</si>
  <si>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</si>
  <si>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</si>
  <si>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</si>
  <si>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</si>
  <si>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Timber concessions</t>
  </si>
  <si>
    <t>Investment in associates</t>
  </si>
  <si>
    <t>Current assets</t>
  </si>
  <si>
    <t>Current liabilities</t>
  </si>
  <si>
    <t>Share capital</t>
  </si>
  <si>
    <t>Distributable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</si>
  <si>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</si>
  <si>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</si>
  <si>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</si>
  <si>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</si>
  <si>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</si>
  <si>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</si>
  <si>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</si>
  <si>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</si>
  <si>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</si>
  <si>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</si>
  <si>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</si>
  <si>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</si>
  <si>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</si>
  <si>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</si>
  <si>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</si>
  <si>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</si>
  <si>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 xml:space="preserve">CONDENSED CONSOLIDATED CASHFLOW STATEMENT </t>
  </si>
  <si>
    <t>Net cash generated from financing activities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</si>
  <si>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</si>
  <si>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</si>
  <si>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</si>
  <si>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</si>
  <si>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</si>
  <si>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</si>
  <si>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</si>
  <si>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</si>
  <si>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 xml:space="preserve"> - affiliated companies</t>
  </si>
  <si>
    <t>ADDITIONAL DISCLOSURE PURSUANT TO CHAPTER 9, PART K OF THE LISTING  REQUIREMENTS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</si>
  <si>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</si>
  <si>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</si>
  <si>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</si>
  <si>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</si>
  <si>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</si>
  <si>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</si>
  <si>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</si>
  <si>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</si>
  <si>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</si>
  <si>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</si>
  <si>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</si>
  <si>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</si>
  <si>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</si>
  <si>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</si>
  <si>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</si>
  <si>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</si>
  <si>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</si>
  <si>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</si>
  <si>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</si>
  <si>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>31 January 2002</t>
  </si>
  <si>
    <t>Cumulative</t>
  </si>
  <si>
    <t>The status of corporate proposals announced but not completed as at 21 March 2002 (being the last</t>
  </si>
  <si>
    <t>There was no material impact on the Group's performance due to seasonal or cyclical factors.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</si>
  <si>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</si>
  <si>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</si>
  <si>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</si>
  <si>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</si>
  <si>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</si>
  <si>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</si>
  <si>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</si>
  <si>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</si>
  <si>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</si>
  <si>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</si>
  <si>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 xml:space="preserve">Tax expense </t>
  </si>
  <si>
    <t>At 1 August 2003</t>
  </si>
  <si>
    <t>56 purchasers of South City Condominiums v Pujian Development Sdn Bhd ("Pujian"), a subsidiary company,</t>
  </si>
  <si>
    <t>and seven others</t>
  </si>
  <si>
    <t>24 purchasers of South City Plaza v Pujian</t>
  </si>
  <si>
    <t>Pujian v Arab-Malaysian Assurance Berhad</t>
  </si>
  <si>
    <t>The Group's South City Plaza has commenced operations in November 2003 and is expected to contribute</t>
  </si>
  <si>
    <t>positively to Group earnings. The completion of the Segamat commercial complex in 2004 would also result in</t>
  </si>
  <si>
    <t xml:space="preserve">The forestry operations in Solomon Islands is expected to generate meaningful contributions based on a </t>
  </si>
  <si>
    <t>targeted production volume of 100,000 m3 per annum.</t>
  </si>
  <si>
    <t>Substantial profit contribution is expected from our associate, Salcon Bhd ("Salcon"), given the continuing domestic</t>
  </si>
  <si>
    <t>segments of Salcon's business.</t>
  </si>
  <si>
    <t>and regional programmes in expanding and upgrading the water and wastewater industries, which are the main</t>
  </si>
  <si>
    <t>The Group remains optimistic of the performance of its education associate under SEG International Bhd ("SEGi") and</t>
  </si>
  <si>
    <t>adult education, distance learning and vocational training, apart from being a major player for mainstream courses.</t>
  </si>
  <si>
    <t>expect it to contribute significantly to the Group's future profits. SEGi is now widely perceived as the market leader for</t>
  </si>
  <si>
    <t>anti-dilutive.</t>
  </si>
  <si>
    <t>During the quarter, the Group purchased 9,019,000 new ordinary rights issue shares with 9,019,000 free detachable</t>
  </si>
  <si>
    <t>positive earnings to the Group.</t>
  </si>
  <si>
    <t>capital</t>
  </si>
  <si>
    <t>due to losses not available for set off.</t>
  </si>
  <si>
    <t>There was no disposal of unquoted investments or properties during the current quarter.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</si>
  <si>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</si>
  <si>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</si>
  <si>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</si>
  <si>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</si>
  <si>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The Condensed Consolidated Income Statement should be read in conjunction with the Annual Financial Statements for the financial year</t>
  </si>
  <si>
    <t>Deferred tax asset</t>
  </si>
  <si>
    <t>There have been no further developments since the previous quarter's announcement.</t>
  </si>
  <si>
    <t xml:space="preserve"> (Unaudited) </t>
  </si>
  <si>
    <t xml:space="preserve"> 31.01.04 </t>
  </si>
  <si>
    <t xml:space="preserve"> RM'000 </t>
  </si>
  <si>
    <t>Pujian's applications to strike out the plaintiffs' claim has yet to be disposed off. No dates have been</t>
  </si>
  <si>
    <t>obtained from the Court as at todate.</t>
  </si>
  <si>
    <t>Repayment of bank borrowings</t>
  </si>
  <si>
    <t>The status of the utilisation of the proceeds is as follows:</t>
  </si>
  <si>
    <t>Approved</t>
  </si>
  <si>
    <t>Utilised</t>
  </si>
  <si>
    <t>Unutilised</t>
  </si>
  <si>
    <t>2004.</t>
  </si>
  <si>
    <t>Working capital / Listing expenses</t>
  </si>
  <si>
    <t>Employees' Share Option Scheme; and</t>
  </si>
  <si>
    <t xml:space="preserve"> (a)  issuance of 550,000 ordinary shares of RM0.50 each at RM0.50 per new ordinary share pursuant to the</t>
  </si>
  <si>
    <t>The 130,236,686 Rights Shares at RM0.50 per ordinary share of RM0.50 par value together with 65,118,136 free</t>
  </si>
  <si>
    <t>(Loss) / Profit before tax</t>
  </si>
  <si>
    <t>Net loss for the period</t>
  </si>
  <si>
    <t>[Barring unforeseen circumstances, the Group's divisions are expected to contribute meaningfully to the overall</t>
  </si>
  <si>
    <t>performance.] - per last quarter</t>
  </si>
  <si>
    <t>DRAFT FOR</t>
  </si>
  <si>
    <t>AC/BOD APPROVAL</t>
  </si>
  <si>
    <t xml:space="preserve">                   AC/BOD APPROVAL</t>
  </si>
  <si>
    <t>Reporting and Chapter 9 Part K of the Listing Requirements of the Bursa Malaysia Securities Berhad.</t>
  </si>
  <si>
    <t xml:space="preserve">OF THE BURSA MALAYSIA SECURITIES BERHAD </t>
  </si>
  <si>
    <t>detachable Warrants 2204/2009 were listed on the main board of the Bursa Malaysia Securities Berhad on 30 March</t>
  </si>
  <si>
    <t>In view of current market conditions and challenges faced by the Group, the Group remains cautious on our prospects</t>
  </si>
  <si>
    <t>for the current year.</t>
  </si>
  <si>
    <t xml:space="preserve">In relation to the timber concession write-off in 1996, the Company has appointed legal counsels to re-assess the </t>
  </si>
  <si>
    <t>possibilities of recovering the losses  incurred from the said write-off. The said legal counsels are of the opinion</t>
  </si>
  <si>
    <t>that the chances of any recovery of loss is remote.</t>
  </si>
  <si>
    <t>There were no changes in the composition of the Group during the quarter.</t>
  </si>
  <si>
    <t>SBD'000</t>
  </si>
  <si>
    <t>31.07.04</t>
  </si>
  <si>
    <t>Net current liabilities</t>
  </si>
  <si>
    <t>Exceptional items</t>
  </si>
  <si>
    <t>The Company v Individual (1st defendant) and Astounding Holdings Sdn Bhd (2nd defendant) for RM15 million</t>
  </si>
  <si>
    <t>of fresh fruit bunches ("FFB") which occurred during the quarter.</t>
  </si>
  <si>
    <t>Exceptional items of an unusual nature affecting assets, liabilities, equity, net income or cashflows of the Group</t>
  </si>
  <si>
    <t>during the interim period todate are as follows :</t>
  </si>
  <si>
    <t xml:space="preserve"> (iii)</t>
  </si>
  <si>
    <t xml:space="preserve">The Group will continue to explore new busines opportunities that are in line with its growth objectives , and that can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</si>
  <si>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</si>
  <si>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</si>
  <si>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</si>
  <si>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</si>
  <si>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</si>
  <si>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</si>
  <si>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</si>
  <si>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</si>
  <si>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</si>
  <si>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</si>
  <si>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</si>
  <si>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(A)</t>
  </si>
  <si>
    <t>(B)</t>
  </si>
  <si>
    <t>(C)</t>
  </si>
  <si>
    <t xml:space="preserve">                                                         KUMPULAN EMAS BERHAD</t>
  </si>
  <si>
    <t xml:space="preserve">                                                                                  (Company No: 15379-V)</t>
  </si>
  <si>
    <t xml:space="preserve">                                                                                 (Incorporated in Malaysia)</t>
  </si>
  <si>
    <t>The Condensed Consolidated Balance Sheet should be read in conjunction with the  Annual Financial</t>
  </si>
  <si>
    <t>Included in the above Group borrowings are the following loans denominated in Indian Rupees (RS) and</t>
  </si>
  <si>
    <t>Solomon Dollars (SBD) :</t>
  </si>
  <si>
    <t>Investment property</t>
  </si>
  <si>
    <t>Statements for the financial year ended 31 July 2004.</t>
  </si>
  <si>
    <t>ended 31 July 2004.</t>
  </si>
  <si>
    <t>At 1 August 2004</t>
  </si>
  <si>
    <t>Issue of shares under Employees'</t>
  </si>
  <si>
    <t xml:space="preserve">  shares</t>
  </si>
  <si>
    <t xml:space="preserve">  Share Option Scheme</t>
  </si>
  <si>
    <t>Conversion of ICULS to new ordinary</t>
  </si>
  <si>
    <t>financial year ended 31 July 2004.</t>
  </si>
  <si>
    <t>consistent with those adopted in the annual financial statements for the financial year ended 31 July 2004.</t>
  </si>
  <si>
    <t xml:space="preserve">The audit report of the annual financial statement of the Group for the financial year ended 31 July 2004 was not </t>
  </si>
  <si>
    <t xml:space="preserve">The Plantation/Palm oil mills Division continued to record high contribution as a result of the peak crop season </t>
  </si>
  <si>
    <t>There were no exceptional or extraordinary items of an unusual nature affecting assets, liabilities, equity, net income</t>
  </si>
  <si>
    <t>or cashflows of the Group during the interim period todate.</t>
  </si>
  <si>
    <t>annual financial statement for the financial year ended 31 July 2004.</t>
  </si>
  <si>
    <t>Since the last annual  financial statements for the financial year ended 31 July 2004, the changes in contingent</t>
  </si>
  <si>
    <t>During the financial year ended 31 July 2004, there was a shortfall of guaranteed profit amounting to RM2.4</t>
  </si>
  <si>
    <t>Status of Corporate Proposals Announced</t>
  </si>
  <si>
    <t>Prospects for the Current Year</t>
  </si>
  <si>
    <t>Guarantees relating to borrowings of associates which have been fully released.</t>
  </si>
  <si>
    <t xml:space="preserve">  -</t>
  </si>
  <si>
    <t>been reflected in the financial statement for the interim period :</t>
  </si>
  <si>
    <t xml:space="preserve">Several new and established tenants have been secured for the Group's shopping complex but efforts are still </t>
  </si>
  <si>
    <t>underway to further improve its occupancy. High interest costs have also been a factor for the Property Division's</t>
  </si>
  <si>
    <t>losses recorded for the current quarter.</t>
  </si>
  <si>
    <t xml:space="preserve">in line with the peak crop season. Management's efforts to improve FFB procurement and oil extraction rates were </t>
  </si>
  <si>
    <t>The Group's palm oil milling operations in India achieved high turnover and profit contribution during the current quarter,</t>
  </si>
  <si>
    <t>also met which led to the significant contribution for the quarter.</t>
  </si>
  <si>
    <t>its total equity holding to 100%.</t>
  </si>
  <si>
    <t>Cash generated from/(used in) operating activities</t>
  </si>
  <si>
    <t>the expiry of 127,610,279 Warrants 1999/2004 on 17 November 2004 and the subsequent removal of the</t>
  </si>
  <si>
    <t>The matter is set for case management in August 2005.</t>
  </si>
  <si>
    <t>Warrants 1999/2004 from the Official List of Bursa Malaysia Securities Berhad on 18 November 2004.</t>
  </si>
  <si>
    <t xml:space="preserve">The Board of Directors, at this juncture, do not recommend the payment of dividends for the current financial year </t>
  </si>
  <si>
    <t>todate.</t>
  </si>
  <si>
    <t>31.01.05</t>
  </si>
  <si>
    <t>Provision for profit guarantee</t>
  </si>
  <si>
    <t>Gain on disposal of investment in associate</t>
  </si>
  <si>
    <t>last practicable date which is not earlier than 7 days from the date of issue of this quarterly report), that have not</t>
  </si>
  <si>
    <t>issuance of 56,341,633 new ordinary shares of RM0.50 each at RM1.00 per new ordinary pursuant to the</t>
  </si>
  <si>
    <t>conversion of ICULS to ordinary shares at the conversion price of RM1.00 per share;</t>
  </si>
  <si>
    <t>ordinary shares at the exercise price of RM1.00 per share; and</t>
  </si>
  <si>
    <t xml:space="preserve">issuance of 1,777 new ordinary shares of RM0.50 each pursuant to the exercise of Warrants 1999/2004 to </t>
  </si>
  <si>
    <t>There are no material events subsequent to the end of the interim period up to 25 March 2005 (being the</t>
  </si>
  <si>
    <t>During the period, the Group acquired additional 40% equity in Tackwise Innovations Sdn. Bhd., hence increasing</t>
  </si>
  <si>
    <t>For the guaranteed financial periods ended 31 December 2001 to 2004, the Company was not liable for any</t>
  </si>
  <si>
    <t>gain of RM0.36 million.</t>
  </si>
  <si>
    <t>There was no acquisition of quoted investments during the current quarter.</t>
  </si>
  <si>
    <t>The Group disposed quoted shares in an associate company during the quarter for RM2.34 million realising a</t>
  </si>
  <si>
    <t>Exceptional item</t>
  </si>
  <si>
    <t>Unsecured Borrowings :</t>
  </si>
  <si>
    <t>The 1st defendant's application to strike out the plaintiff's suit had been dismissed with costs on  3 August 2004.</t>
  </si>
  <si>
    <t>The Group's Plantation /Palm oil mill operations recorded lower turnover and profit contribution for the quarter in tandem</t>
  </si>
  <si>
    <t>with the low crop of fresh fruit bunches during the dry season.</t>
  </si>
  <si>
    <t xml:space="preserve">The Court had on 17 August 2004 allowed the Company''s summary judgement application against the second </t>
  </si>
  <si>
    <t>Bhd 1st defendant)/Louis KH Wong (2nd defendant)</t>
  </si>
  <si>
    <t>Jiddi Joned Enterprises Sdn Bhd ("Jiddi Joned") and 4 other subsidiary companies v Yeng Chong Realty Sdn</t>
  </si>
  <si>
    <t>and profit contribution compared to preceeding year corresponding period.</t>
  </si>
  <si>
    <t>NOTE</t>
  </si>
  <si>
    <t xml:space="preserve">Plantations/Palm Oil Mills Division is expected to perform satisfactorily and improve its performance due to the </t>
  </si>
  <si>
    <t>growing maturity of its palms and through productivity improvement and cost control initiatives.</t>
  </si>
  <si>
    <t>Low production volumes have been contributory factors to the Forestry Division's  losses incurred for the quarter.</t>
  </si>
  <si>
    <t>Pujian's application for summary judgement and striking out of plaintiff's claim has been allowed and the hearing</t>
  </si>
  <si>
    <t>of both applications have been fixed for hearing on 11 January 2006.</t>
  </si>
  <si>
    <t>defendant. The second defendant's appeal against the decision has been allowed.</t>
  </si>
  <si>
    <t>The Plaintiff's summary judgement application against the first defendant had also been dismissed.</t>
  </si>
  <si>
    <t>The 1st defendant has filed an appeal against the decision and this has been allowed by the Court.</t>
  </si>
  <si>
    <t>Several new and established tenants have been secured for the Group's shopping complex which contributed to its</t>
  </si>
  <si>
    <t>improved operating results. However, losses incurred for the period are mainly due to interests costs.</t>
  </si>
  <si>
    <t>The main contributor to the Group is the Plantation/Palm oil mills Division in India which has achieved higher turnover</t>
  </si>
  <si>
    <t>Net decrease in cash and cash equivalents</t>
  </si>
  <si>
    <t>Net income taxes refunded</t>
  </si>
  <si>
    <t>For the quarter ended 30 April 2005</t>
  </si>
  <si>
    <t>30/04/2005</t>
  </si>
  <si>
    <t>6 mths</t>
  </si>
  <si>
    <t>For the period ended 30 April 2005</t>
  </si>
  <si>
    <t>At 30 April 2004</t>
  </si>
  <si>
    <t>At 30 April 2005</t>
  </si>
  <si>
    <t>Rights Issue of shares</t>
  </si>
  <si>
    <t>Realisation reserve on disposal of equity</t>
  </si>
  <si>
    <t xml:space="preserve">  in associate</t>
  </si>
  <si>
    <t>As at 30 April 2005</t>
  </si>
  <si>
    <t>30.04.05</t>
  </si>
  <si>
    <t>Notes to the Interim Financial Report for the Quarter ended 30 April 2005</t>
  </si>
  <si>
    <t>There were no exceptional items of an unusual nature affecting assets, liabilities, equity, net income or cashflows of</t>
  </si>
  <si>
    <t>There were no cancellations, repurchases, resale and repayments of debt and equity securities during the interim</t>
  </si>
  <si>
    <t>period todate except for the following issuances and expiry:</t>
  </si>
  <si>
    <t>The following are certain material events subsequent to the end of the interim period up to 24 June 2005 (being the</t>
  </si>
  <si>
    <t>30/04/05</t>
  </si>
  <si>
    <t>There are no corporate proposals announced but not completed as at 24 June 2005.</t>
  </si>
  <si>
    <t>Total Group borrowings as at 30 April 2005 are as follows :</t>
  </si>
  <si>
    <t>The Group does not have any financial instruments with off balance sheet risk as at 24 June 2005 (being the</t>
  </si>
  <si>
    <t>report ) are as follows:</t>
  </si>
  <si>
    <t>30/04/04</t>
  </si>
  <si>
    <t>30/04/2004</t>
  </si>
  <si>
    <t>Net loss attributable to ordinary shareholders</t>
  </si>
  <si>
    <t>The diluted loss per share for the current quarter and cumulative period are not shown as the effect is</t>
  </si>
  <si>
    <t>Loss Per Share</t>
  </si>
  <si>
    <t>The basic and diluted loss per share have been calculated based on the consolidated net loss attributable to</t>
  </si>
  <si>
    <t>Basic loss per share</t>
  </si>
  <si>
    <t>Loss</t>
  </si>
  <si>
    <t>Diluted loss per share</t>
  </si>
  <si>
    <t>Loss (diluted)</t>
  </si>
  <si>
    <t xml:space="preserve">Net loss attributable to ordinary </t>
  </si>
  <si>
    <t>the Group during the quarter.</t>
  </si>
  <si>
    <t>RM30.7 million, resulting in a loss of RM13.8 million. Pursuant to the said disposal, the Company's equity interest</t>
  </si>
  <si>
    <t>in Salcon Bhd has been diluted from 36.1% to 3.31% and therefore no longer holds an associate interest in Salcon</t>
  </si>
  <si>
    <t>Bhd.</t>
  </si>
  <si>
    <t>in Meda Inc. Bhd has been diluted from 12.5% to 11.3%.</t>
  </si>
  <si>
    <t xml:space="preserve"> (d)</t>
  </si>
  <si>
    <t>The Company has disposed a total of 63.2 million ordinary shares in Salcon Bhd for a total cash consideration of</t>
  </si>
  <si>
    <t>The Company has disposed a total of 6.7 million ordinary shares in SYF Resources Bhd for a total cash</t>
  </si>
  <si>
    <t>equity interest in SYF Resources Bhd has been diluted from 19.4% to 11.1%.</t>
  </si>
  <si>
    <t>consideration of RM5.1 million, resulting in a loss of RM2.6 million. Pursuant to the said disposal, the Company's</t>
  </si>
  <si>
    <t>The Group has disposed a total of 14.4 million ordinary shares in Meda Inc. Bhd for a total cash consideration of</t>
  </si>
  <si>
    <t>due to permanent timing differences.</t>
  </si>
  <si>
    <t xml:space="preserve">The Group's effective tax rate is lower than the statutory tax rate for the current quarter and cumulative period principally </t>
  </si>
  <si>
    <t xml:space="preserve">There were no disposals of quoted securities during the quarter. (Disposals subsequent to the quarter are </t>
  </si>
  <si>
    <t>RM1.7 million, resulting in a loss of RM10.6 million. Pursuant to the said disposal, the Company's equity interest</t>
  </si>
  <si>
    <t xml:space="preserve">The Plantation/Palm Oil Mills Division remains as the Group's main contributor with other Divisions performing as </t>
  </si>
  <si>
    <t>expected.</t>
  </si>
  <si>
    <t>There are no material changes in the current quarter's results as compared to the previous quarter other than the</t>
  </si>
  <si>
    <t>exceptional items recorded in the previous quarter.</t>
  </si>
  <si>
    <t xml:space="preserve"> (vi)</t>
  </si>
  <si>
    <t>mentioned in Note A (10) above.)</t>
  </si>
  <si>
    <t>(b)</t>
  </si>
  <si>
    <t>(c)</t>
  </si>
  <si>
    <t>24 June 2005 (being the last practicable date which is not earlier than 7 days from the date of issue of this quarterly</t>
  </si>
  <si>
    <t>The hearing of Jiddi Joned's application for further and better particulars has been adjourned pending outcome of</t>
  </si>
  <si>
    <t>appeal to the Court of Appeal.</t>
  </si>
  <si>
    <t>The hearing date for appeal to the Court of Appeal has not been fixed.</t>
  </si>
  <si>
    <t>The Government of Malaysia (Inland Revenue Board)("IRB") v Mudek Sdn Bhd ("Mudek"), Seri Jasin Sdn Bhd</t>
  </si>
  <si>
    <t>("Seri Jasin") and Berembang Sdn Bhd ("Berembang"), subsidiary companies</t>
  </si>
  <si>
    <t>real property gains tax owed by the subsidiary companies. Applications to set aside the judgement and a statement</t>
  </si>
  <si>
    <t>of defence have been filed in respect of the judgements and summons respectively.</t>
  </si>
  <si>
    <t>IRB obtained judgements in default against Mudek and Seri Jasin and issued a writ of summons to Berembang for</t>
  </si>
  <si>
    <t>The retail operating environment is expected to remain competitive for the Group's Property Division whilst the</t>
  </si>
  <si>
    <t xml:space="preserve">leverage on its core competencies and strategic resources. Pending contribution from new businesses and the </t>
  </si>
  <si>
    <t>continual expansion of its existing operations, the Group, overall, is cautious of its performance for this financial year.</t>
  </si>
  <si>
    <t>9 months</t>
  </si>
  <si>
    <t>30 April 2005</t>
  </si>
  <si>
    <t>30 April 2004</t>
  </si>
  <si>
    <t>quarter.</t>
  </si>
  <si>
    <t>million which was provided for. An additional provision of RM2.1 million  has been made during the previous</t>
  </si>
  <si>
    <t>Operating profit/(loss)</t>
  </si>
  <si>
    <t>Loss before tax</t>
  </si>
  <si>
    <t>Loss after tax</t>
  </si>
  <si>
    <t>Basic loss per ordinary share (sen)</t>
  </si>
  <si>
    <t>Diluted loss per ordinary share (sen)</t>
  </si>
  <si>
    <t>(D)</t>
  </si>
  <si>
    <t>(E)</t>
  </si>
  <si>
    <t>The Company has disposed a total of 63.2 million ordinary shares in Salcon Bhd ("Salcon") resulting in a dilution in</t>
  </si>
  <si>
    <t>equity holding from 36.1% to 3.31%. As a result, the Company no longer holds an associate interest in Salcon.</t>
  </si>
  <si>
    <t xml:space="preserve">The Company has entered into an agreement with Purewise Investments Ltd ("PIL"), on 9 June 2005, to dispose its </t>
  </si>
  <si>
    <t>entire 100% interest in Emas Pacific Ltd. The disposal is pending completion.</t>
  </si>
  <si>
    <t>In consideration of the disposal of Genting Unggul Sdn Bhd ("GUSB") to Meda Inc. Berhad, the Company has</t>
  </si>
  <si>
    <t>The said subsidiary companies, together with Jiddi Joned, have initiated legal proceedings against Yeng Chong</t>
  </si>
  <si>
    <t>the purchase consideration for the disposal of assets concerned.</t>
  </si>
  <si>
    <t xml:space="preserve">Realty Sdn Bhd/Louis KH Wong as mentioned in (ii) above, for part of the said real property gains tax witheld from </t>
  </si>
  <si>
    <t>29 June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</si>
</sst>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43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65" fontId="15" fillId="0" borderId="0" xfId="15" applyNumberFormat="1" applyFont="1" applyAlignment="1">
      <alignment horizontal="centerContinuous"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 horizontal="centerContinuous"/>
    </xf>
    <xf numFmtId="165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15" applyNumberFormat="1" applyFont="1" applyFill="1" applyAlignment="1">
      <alignment horizontal="center"/>
    </xf>
    <xf numFmtId="165" fontId="16" fillId="0" borderId="5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43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Continuous"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 horizontal="centerContinuous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Alignment="1" quotePrefix="1">
      <alignment horizontal="centerContinuous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justify"/>
    </xf>
    <xf numFmtId="165" fontId="9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Fill="1" applyAlignment="1" quotePrefix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5" fillId="0" borderId="8" xfId="15" applyNumberFormat="1" applyFont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6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165" fontId="18" fillId="0" borderId="0" xfId="15" applyNumberFormat="1" applyFont="1" applyAlignment="1">
      <alignment/>
    </xf>
    <xf numFmtId="165" fontId="11" fillId="0" borderId="0" xfId="15" applyNumberFormat="1" applyFont="1" applyAlignment="1">
      <alignment horizontal="left"/>
    </xf>
    <xf numFmtId="165" fontId="18" fillId="0" borderId="0" xfId="15" applyNumberFormat="1" applyFont="1" applyAlignment="1">
      <alignment horizontal="left"/>
    </xf>
    <xf numFmtId="165" fontId="2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65" fontId="0" fillId="2" borderId="6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0" xfId="15" applyNumberFormat="1" applyFill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1" xfId="15" applyNumberFormat="1" applyFont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ill="1" applyBorder="1" applyAlignment="1">
      <alignment horizontal="centerContinuous"/>
    </xf>
    <xf numFmtId="0" fontId="0" fillId="0" borderId="5" xfId="0" applyFont="1" applyBorder="1" applyAlignment="1">
      <alignment/>
    </xf>
    <xf numFmtId="165" fontId="1" fillId="3" borderId="0" xfId="15" applyNumberFormat="1" applyFont="1" applyFill="1" applyAlignment="1" quotePrefix="1">
      <alignment horizontal="center"/>
    </xf>
    <xf numFmtId="165" fontId="19" fillId="3" borderId="0" xfId="15" applyNumberFormat="1" applyFont="1" applyFill="1" applyAlignment="1">
      <alignment horizontal="center"/>
    </xf>
    <xf numFmtId="165" fontId="19" fillId="3" borderId="0" xfId="15" applyNumberFormat="1" applyFont="1" applyFill="1" applyBorder="1" applyAlignment="1" quotePrefix="1">
      <alignment horizontal="center"/>
    </xf>
    <xf numFmtId="165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9525</xdr:rowOff>
    </xdr:from>
    <xdr:to>
      <xdr:col>3</xdr:col>
      <xdr:colOff>2524125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"/>
          <a:ext cx="4762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62" customWidth="1"/>
    <col min="2" max="2" width="4.57421875" style="63" customWidth="1"/>
    <col min="3" max="3" width="2.421875" style="63" customWidth="1"/>
    <col min="4" max="4" width="45.28125" style="63" customWidth="1"/>
    <col min="5" max="5" width="9.7109375" style="203" hidden="1" customWidth="1"/>
    <col min="6" max="6" width="12.140625" style="18" customWidth="1"/>
    <col min="7" max="7" width="9.140625" style="18" customWidth="1"/>
    <col min="8" max="8" width="0" style="18" hidden="1" customWidth="1"/>
    <col min="9" max="9" width="13.421875" style="63" hidden="1" customWidth="1"/>
    <col min="10" max="16384" width="9.140625" style="63" customWidth="1"/>
  </cols>
  <sheetData>
    <row r="1" ht="12.75">
      <c r="J1" s="108"/>
    </row>
    <row r="2" spans="9:10" ht="12.75">
      <c r="I2" s="159"/>
      <c r="J2" s="108"/>
    </row>
    <row r="3" ht="12.75">
      <c r="I3" s="108"/>
    </row>
    <row r="4" spans="2:10" ht="12.75">
      <c r="B4" s="14" t="s">
        <v>365</v>
      </c>
      <c r="C4" s="14"/>
      <c r="J4" s="108"/>
    </row>
    <row r="5" spans="2:3" ht="10.5" customHeight="1">
      <c r="B5" s="15" t="s">
        <v>366</v>
      </c>
      <c r="C5" s="15"/>
    </row>
    <row r="6" spans="2:10" ht="10.5" customHeight="1">
      <c r="B6" s="15" t="s">
        <v>367</v>
      </c>
      <c r="C6" s="15"/>
      <c r="D6" s="62"/>
      <c r="F6" s="4"/>
      <c r="G6" s="4"/>
      <c r="H6" s="4"/>
      <c r="I6" s="64"/>
      <c r="J6" s="64"/>
    </row>
    <row r="7" spans="2:10" ht="12" customHeight="1" hidden="1">
      <c r="B7" s="15"/>
      <c r="C7" s="15"/>
      <c r="D7" s="62"/>
      <c r="F7" s="4"/>
      <c r="G7" s="192" t="s">
        <v>329</v>
      </c>
      <c r="H7" s="4"/>
      <c r="I7" s="64"/>
      <c r="J7" s="64"/>
    </row>
    <row r="8" spans="2:10" ht="12.75" customHeight="1" hidden="1">
      <c r="B8" s="15"/>
      <c r="C8" s="15"/>
      <c r="D8" s="62"/>
      <c r="F8" s="4"/>
      <c r="G8" s="193" t="s">
        <v>330</v>
      </c>
      <c r="H8" s="4"/>
      <c r="I8" s="64"/>
      <c r="J8" s="194"/>
    </row>
    <row r="9" spans="2:10" ht="12.75" customHeight="1">
      <c r="B9" s="15"/>
      <c r="C9" s="15"/>
      <c r="D9" s="62"/>
      <c r="F9" s="4"/>
      <c r="G9" s="4"/>
      <c r="H9" s="4"/>
      <c r="I9" s="64"/>
      <c r="J9" s="193"/>
    </row>
    <row r="10" spans="1:9" ht="14.25" customHeight="1">
      <c r="A10" s="109" t="s">
        <v>105</v>
      </c>
      <c r="B10"/>
      <c r="C10" s="37"/>
      <c r="D10" s="62"/>
      <c r="F10" s="4"/>
      <c r="G10" s="4"/>
      <c r="H10" s="4"/>
      <c r="I10" s="64"/>
    </row>
    <row r="11" spans="1:10" ht="13.5" customHeight="1">
      <c r="A11" s="109" t="s">
        <v>452</v>
      </c>
      <c r="B11" s="15"/>
      <c r="C11" s="15"/>
      <c r="D11" s="62"/>
      <c r="F11" s="4"/>
      <c r="G11" s="4"/>
      <c r="H11" s="4"/>
      <c r="I11" s="64"/>
      <c r="J11" s="64"/>
    </row>
    <row r="12" spans="2:10" ht="12" customHeight="1">
      <c r="B12" s="15"/>
      <c r="C12" s="15"/>
      <c r="D12" s="62"/>
      <c r="F12" s="27" t="s">
        <v>143</v>
      </c>
      <c r="G12" s="27"/>
      <c r="H12" s="27" t="s">
        <v>310</v>
      </c>
      <c r="I12" s="64"/>
      <c r="J12" s="52" t="s">
        <v>174</v>
      </c>
    </row>
    <row r="13" spans="6:10" ht="12.75">
      <c r="F13" s="27" t="s">
        <v>453</v>
      </c>
      <c r="G13" s="27"/>
      <c r="H13" s="27" t="s">
        <v>311</v>
      </c>
      <c r="I13" s="137"/>
      <c r="J13" s="52" t="s">
        <v>342</v>
      </c>
    </row>
    <row r="14" spans="2:10" ht="12.75">
      <c r="B14" s="65"/>
      <c r="C14" s="65"/>
      <c r="D14" s="65"/>
      <c r="E14" s="202" t="s">
        <v>429</v>
      </c>
      <c r="F14" s="28" t="s">
        <v>145</v>
      </c>
      <c r="G14" s="28"/>
      <c r="H14" s="28" t="s">
        <v>312</v>
      </c>
      <c r="I14" s="17"/>
      <c r="J14" s="53" t="s">
        <v>145</v>
      </c>
    </row>
    <row r="15" spans="6:10" ht="12.75">
      <c r="F15" s="29"/>
      <c r="G15" s="29"/>
      <c r="H15" s="29"/>
      <c r="J15" s="54"/>
    </row>
    <row r="16" spans="1:10" ht="12.75">
      <c r="A16" s="66"/>
      <c r="B16" s="110" t="s">
        <v>183</v>
      </c>
      <c r="E16" s="215" t="s">
        <v>351</v>
      </c>
      <c r="F16" s="29">
        <v>151464</v>
      </c>
      <c r="G16" s="29"/>
      <c r="H16" s="29">
        <v>592271</v>
      </c>
      <c r="J16" s="54">
        <v>147604</v>
      </c>
    </row>
    <row r="17" spans="1:10" ht="12.75">
      <c r="A17" s="66"/>
      <c r="B17" s="110" t="s">
        <v>371</v>
      </c>
      <c r="E17" s="204"/>
      <c r="F17" s="29">
        <v>308456</v>
      </c>
      <c r="G17" s="29"/>
      <c r="H17" s="29"/>
      <c r="J17" s="54">
        <v>308456</v>
      </c>
    </row>
    <row r="18" spans="1:10" ht="12.75">
      <c r="A18" s="67"/>
      <c r="B18" s="110" t="s">
        <v>214</v>
      </c>
      <c r="E18" s="204"/>
      <c r="F18" s="29">
        <v>4914</v>
      </c>
      <c r="G18" s="29"/>
      <c r="H18" s="29">
        <v>4914</v>
      </c>
      <c r="J18" s="54">
        <v>4914</v>
      </c>
    </row>
    <row r="19" spans="1:10" ht="12.75">
      <c r="A19" s="68"/>
      <c r="B19" s="110" t="s">
        <v>215</v>
      </c>
      <c r="E19" s="215" t="s">
        <v>352</v>
      </c>
      <c r="F19" s="29">
        <v>99076</v>
      </c>
      <c r="G19" s="29"/>
      <c r="H19" s="29">
        <v>101772</v>
      </c>
      <c r="J19" s="54">
        <v>100618</v>
      </c>
    </row>
    <row r="20" spans="1:10" ht="12.75">
      <c r="A20" s="68"/>
      <c r="B20" s="110" t="s">
        <v>109</v>
      </c>
      <c r="E20" s="215" t="s">
        <v>353</v>
      </c>
      <c r="F20" s="29">
        <v>72528</v>
      </c>
      <c r="G20" s="29"/>
      <c r="H20" s="29">
        <v>79607</v>
      </c>
      <c r="J20" s="54">
        <v>72528</v>
      </c>
    </row>
    <row r="21" spans="1:10" ht="12.75">
      <c r="A21" s="68"/>
      <c r="B21" s="110" t="s">
        <v>108</v>
      </c>
      <c r="E21" s="204"/>
      <c r="F21" s="29">
        <v>1905</v>
      </c>
      <c r="G21" s="29"/>
      <c r="H21" s="29">
        <v>1893</v>
      </c>
      <c r="J21" s="54">
        <v>1941</v>
      </c>
    </row>
    <row r="22" spans="1:10" ht="12.75">
      <c r="A22" s="68"/>
      <c r="B22" s="110" t="s">
        <v>308</v>
      </c>
      <c r="C22" s="170"/>
      <c r="D22" s="170"/>
      <c r="E22" s="204"/>
      <c r="F22" s="30">
        <v>1224</v>
      </c>
      <c r="G22" s="35"/>
      <c r="H22" s="30">
        <v>3640</v>
      </c>
      <c r="I22" s="69"/>
      <c r="J22" s="94">
        <v>1168</v>
      </c>
    </row>
    <row r="23" spans="5:10" ht="18" customHeight="1">
      <c r="E23" s="204"/>
      <c r="F23" s="29">
        <f>SUM(F16:F22)</f>
        <v>639567</v>
      </c>
      <c r="G23" s="29"/>
      <c r="H23" s="29">
        <v>784097</v>
      </c>
      <c r="I23" s="18"/>
      <c r="J23" s="93">
        <f>SUM(J16:J22)</f>
        <v>637229</v>
      </c>
    </row>
    <row r="24" spans="1:10" ht="12.75">
      <c r="A24" s="68"/>
      <c r="B24" s="110" t="s">
        <v>216</v>
      </c>
      <c r="C24" s="16"/>
      <c r="E24" s="204"/>
      <c r="F24" s="29"/>
      <c r="G24" s="29"/>
      <c r="H24" s="29"/>
      <c r="I24" s="65"/>
      <c r="J24" s="54"/>
    </row>
    <row r="25" spans="3:10" ht="12.75">
      <c r="C25" s="16"/>
      <c r="E25" s="204"/>
      <c r="F25" s="31"/>
      <c r="G25" s="35"/>
      <c r="H25" s="31"/>
      <c r="I25" s="65"/>
      <c r="J25" s="56"/>
    </row>
    <row r="26" spans="3:10" ht="12.75">
      <c r="C26" s="16" t="s">
        <v>110</v>
      </c>
      <c r="E26" s="215" t="s">
        <v>354</v>
      </c>
      <c r="F26" s="32">
        <v>55830</v>
      </c>
      <c r="G26" s="180"/>
      <c r="H26" s="32">
        <v>38921</v>
      </c>
      <c r="I26" s="182"/>
      <c r="J26" s="57">
        <v>56474</v>
      </c>
    </row>
    <row r="27" spans="3:10" ht="12.75">
      <c r="C27" s="16" t="s">
        <v>184</v>
      </c>
      <c r="E27" s="215" t="s">
        <v>355</v>
      </c>
      <c r="F27" s="32">
        <v>7533</v>
      </c>
      <c r="G27" s="35"/>
      <c r="H27" s="32">
        <v>7922</v>
      </c>
      <c r="I27" s="69"/>
      <c r="J27" s="57">
        <v>5979</v>
      </c>
    </row>
    <row r="28" spans="3:10" ht="12.75">
      <c r="C28" s="16" t="s">
        <v>111</v>
      </c>
      <c r="E28" s="215" t="s">
        <v>356</v>
      </c>
      <c r="F28" s="106">
        <f>93929-300</f>
        <v>93629</v>
      </c>
      <c r="G28" s="181"/>
      <c r="H28" s="106">
        <v>107615</v>
      </c>
      <c r="I28" s="183"/>
      <c r="J28" s="57">
        <v>91769</v>
      </c>
    </row>
    <row r="29" spans="3:10" ht="12.75">
      <c r="C29" s="16" t="s">
        <v>106</v>
      </c>
      <c r="E29" s="215" t="s">
        <v>357</v>
      </c>
      <c r="F29" s="32">
        <v>4695</v>
      </c>
      <c r="G29" s="180"/>
      <c r="H29" s="32">
        <v>8806</v>
      </c>
      <c r="I29" s="182"/>
      <c r="J29" s="57">
        <v>9322</v>
      </c>
    </row>
    <row r="30" spans="3:10" ht="12.75">
      <c r="C30" s="16" t="s">
        <v>112</v>
      </c>
      <c r="E30" s="204"/>
      <c r="F30" s="33">
        <f>1281+1243</f>
        <v>2524</v>
      </c>
      <c r="G30" s="35"/>
      <c r="H30" s="33">
        <v>4164</v>
      </c>
      <c r="I30" s="65"/>
      <c r="J30" s="58">
        <v>3427</v>
      </c>
    </row>
    <row r="31" spans="5:10" ht="18.75" customHeight="1">
      <c r="E31" s="204"/>
      <c r="F31" s="33">
        <f>SUM(F25:F30)</f>
        <v>164211</v>
      </c>
      <c r="G31" s="35"/>
      <c r="H31" s="33">
        <f>SUM(H25:H30)</f>
        <v>167428</v>
      </c>
      <c r="I31" s="19"/>
      <c r="J31" s="58">
        <f>SUM(J25:J30)</f>
        <v>166971</v>
      </c>
    </row>
    <row r="32" spans="5:10" ht="12.75">
      <c r="E32" s="204"/>
      <c r="F32" s="32"/>
      <c r="G32" s="35"/>
      <c r="H32" s="31"/>
      <c r="I32" s="65"/>
      <c r="J32" s="57"/>
    </row>
    <row r="33" spans="1:10" ht="12.75">
      <c r="A33" s="68"/>
      <c r="B33" s="110" t="s">
        <v>217</v>
      </c>
      <c r="C33" s="16"/>
      <c r="E33" s="204"/>
      <c r="F33" s="32"/>
      <c r="G33" s="180"/>
      <c r="H33" s="70"/>
      <c r="I33" s="182"/>
      <c r="J33" s="57"/>
    </row>
    <row r="34" spans="3:10" ht="12.75">
      <c r="C34" s="16" t="s">
        <v>113</v>
      </c>
      <c r="E34" s="215" t="s">
        <v>358</v>
      </c>
      <c r="F34" s="32">
        <f>70259+454</f>
        <v>70713</v>
      </c>
      <c r="G34" s="180"/>
      <c r="H34" s="32">
        <v>59830</v>
      </c>
      <c r="I34" s="182"/>
      <c r="J34" s="57">
        <v>68921</v>
      </c>
    </row>
    <row r="35" spans="3:10" ht="12.75">
      <c r="C35" s="16" t="s">
        <v>107</v>
      </c>
      <c r="E35" s="215" t="s">
        <v>359</v>
      </c>
      <c r="F35" s="106">
        <f>420+59294+48512</f>
        <v>108226</v>
      </c>
      <c r="G35" s="181"/>
      <c r="H35" s="32">
        <v>155972</v>
      </c>
      <c r="I35" s="183"/>
      <c r="J35" s="57">
        <v>98890</v>
      </c>
    </row>
    <row r="36" spans="3:10" ht="12.75">
      <c r="C36" s="16" t="s">
        <v>146</v>
      </c>
      <c r="E36" s="215" t="s">
        <v>361</v>
      </c>
      <c r="F36" s="32">
        <v>22061</v>
      </c>
      <c r="G36" s="180"/>
      <c r="H36" s="106">
        <v>33136</v>
      </c>
      <c r="I36" s="182"/>
      <c r="J36" s="57">
        <v>22327</v>
      </c>
    </row>
    <row r="37" spans="6:10" ht="12.75">
      <c r="F37" s="33"/>
      <c r="G37" s="180"/>
      <c r="H37" s="32"/>
      <c r="I37" s="182"/>
      <c r="J37" s="58"/>
    </row>
    <row r="38" spans="6:10" ht="18.75" customHeight="1">
      <c r="F38" s="33">
        <f>SUM(F34:F37)</f>
        <v>201000</v>
      </c>
      <c r="G38" s="35"/>
      <c r="H38" s="184">
        <v>248938</v>
      </c>
      <c r="I38" s="19"/>
      <c r="J38" s="58">
        <f>SUM(J34:J37)</f>
        <v>190138</v>
      </c>
    </row>
    <row r="39" spans="1:10" ht="18" customHeight="1">
      <c r="A39" s="68"/>
      <c r="B39" s="110" t="s">
        <v>343</v>
      </c>
      <c r="F39" s="30">
        <f>+F31-F38</f>
        <v>-36789</v>
      </c>
      <c r="G39" s="35"/>
      <c r="H39" s="185">
        <v>-81510</v>
      </c>
      <c r="I39" s="65"/>
      <c r="J39" s="55">
        <f>+J31-J38</f>
        <v>-23167</v>
      </c>
    </row>
    <row r="40" spans="6:10" ht="18.75" customHeight="1" thickBot="1">
      <c r="F40" s="34">
        <f>+F23+F39</f>
        <v>602778</v>
      </c>
      <c r="G40" s="35"/>
      <c r="H40" s="186">
        <v>702587</v>
      </c>
      <c r="I40" s="65"/>
      <c r="J40" s="59">
        <f>+J23+J39</f>
        <v>614062</v>
      </c>
    </row>
    <row r="41" spans="6:10" ht="12.75">
      <c r="F41" s="35"/>
      <c r="G41" s="35"/>
      <c r="H41" s="35"/>
      <c r="I41" s="65"/>
      <c r="J41" s="60"/>
    </row>
    <row r="42" spans="2:10" ht="12.75">
      <c r="B42" s="110" t="s">
        <v>114</v>
      </c>
      <c r="F42" s="29"/>
      <c r="G42" s="29"/>
      <c r="H42" s="29"/>
      <c r="J42" s="54"/>
    </row>
    <row r="43" spans="1:10" ht="12.75">
      <c r="A43" s="68"/>
      <c r="B43" s="110" t="s">
        <v>115</v>
      </c>
      <c r="F43" s="29"/>
      <c r="G43" s="29"/>
      <c r="H43" s="63"/>
      <c r="I43" s="16"/>
      <c r="J43" s="54"/>
    </row>
    <row r="44" spans="3:10" ht="12.75">
      <c r="C44" s="16" t="s">
        <v>218</v>
      </c>
      <c r="F44" s="29">
        <v>325074</v>
      </c>
      <c r="G44" s="29"/>
      <c r="H44" s="29">
        <v>231756</v>
      </c>
      <c r="J44" s="54">
        <v>296902</v>
      </c>
    </row>
    <row r="45" spans="3:10" ht="12.75">
      <c r="C45" s="63" t="s">
        <v>175</v>
      </c>
      <c r="F45" s="29">
        <f>295727+4097-116820-8956-300</f>
        <v>173748</v>
      </c>
      <c r="G45" s="29"/>
      <c r="H45" s="29">
        <v>328025</v>
      </c>
      <c r="J45" s="93">
        <v>156261</v>
      </c>
    </row>
    <row r="46" spans="6:10" ht="12.75">
      <c r="F46" s="30"/>
      <c r="G46" s="35"/>
      <c r="H46" s="30"/>
      <c r="J46" s="55"/>
    </row>
    <row r="47" spans="6:10" ht="17.25" customHeight="1">
      <c r="F47" s="29">
        <f>SUM(F44:F46)</f>
        <v>498822</v>
      </c>
      <c r="G47" s="29"/>
      <c r="H47" s="35">
        <v>559781</v>
      </c>
      <c r="J47" s="93">
        <f>SUM(J44:J46)</f>
        <v>453163</v>
      </c>
    </row>
    <row r="48" spans="1:10" ht="17.25" customHeight="1">
      <c r="A48" s="71"/>
      <c r="B48" s="110" t="s">
        <v>116</v>
      </c>
      <c r="C48"/>
      <c r="F48" s="29">
        <v>0</v>
      </c>
      <c r="G48" s="29"/>
      <c r="H48" s="29">
        <v>56398</v>
      </c>
      <c r="J48" s="54">
        <v>56342</v>
      </c>
    </row>
    <row r="49" spans="1:10" ht="17.25" customHeight="1">
      <c r="A49" s="66"/>
      <c r="B49" s="16"/>
      <c r="C49"/>
      <c r="F49" s="29"/>
      <c r="G49" s="29"/>
      <c r="H49" s="29"/>
      <c r="J49" s="54"/>
    </row>
    <row r="50" spans="1:10" ht="12.75">
      <c r="A50" s="71"/>
      <c r="B50" s="110" t="s">
        <v>117</v>
      </c>
      <c r="F50" s="30">
        <v>23423</v>
      </c>
      <c r="G50" s="35"/>
      <c r="H50" s="30">
        <v>21596</v>
      </c>
      <c r="J50" s="55">
        <v>22188</v>
      </c>
    </row>
    <row r="51" spans="6:10" ht="12.75">
      <c r="F51" s="29">
        <f>SUM(F47:F50)</f>
        <v>522245</v>
      </c>
      <c r="G51" s="29"/>
      <c r="H51" s="35">
        <v>637775</v>
      </c>
      <c r="J51" s="54">
        <f>SUM(J47:J50)</f>
        <v>531693</v>
      </c>
    </row>
    <row r="52" spans="1:10" ht="12.75">
      <c r="A52" s="68"/>
      <c r="B52" s="110" t="s">
        <v>118</v>
      </c>
      <c r="F52" s="29"/>
      <c r="G52" s="29"/>
      <c r="H52" s="29"/>
      <c r="J52" s="54"/>
    </row>
    <row r="53" spans="1:10" ht="12.75">
      <c r="A53"/>
      <c r="C53" s="16"/>
      <c r="F53" s="31"/>
      <c r="G53" s="35"/>
      <c r="H53" s="31"/>
      <c r="I53" s="16"/>
      <c r="J53" s="56"/>
    </row>
    <row r="54" spans="1:10" ht="12.75">
      <c r="A54" s="38"/>
      <c r="C54" s="16" t="s">
        <v>107</v>
      </c>
      <c r="E54" s="215" t="s">
        <v>360</v>
      </c>
      <c r="F54" s="32">
        <f>79539+588</f>
        <v>80127</v>
      </c>
      <c r="G54" s="35"/>
      <c r="H54" s="32">
        <v>64303</v>
      </c>
      <c r="J54" s="57">
        <v>81965</v>
      </c>
    </row>
    <row r="55" spans="1:10" ht="12.75">
      <c r="A55"/>
      <c r="C55" s="16" t="s">
        <v>119</v>
      </c>
      <c r="F55" s="33">
        <v>406</v>
      </c>
      <c r="G55" s="35"/>
      <c r="H55" s="33">
        <v>509</v>
      </c>
      <c r="J55" s="169">
        <v>404</v>
      </c>
    </row>
    <row r="56" spans="1:10" ht="12.75">
      <c r="A56" s="38"/>
      <c r="F56" s="30">
        <f>SUM(F53:F55)</f>
        <v>80533</v>
      </c>
      <c r="G56" s="35"/>
      <c r="H56" s="30">
        <v>64812</v>
      </c>
      <c r="J56" s="55">
        <f>SUM(J53:J55)</f>
        <v>82369</v>
      </c>
    </row>
    <row r="57" spans="6:10" ht="17.25" customHeight="1" thickBot="1">
      <c r="F57" s="34">
        <f>+F51+F56</f>
        <v>602778</v>
      </c>
      <c r="G57" s="35"/>
      <c r="H57" s="34">
        <v>702587</v>
      </c>
      <c r="J57" s="59">
        <f>+J51+J56</f>
        <v>614062</v>
      </c>
    </row>
    <row r="58" spans="6:10" ht="12.75" hidden="1">
      <c r="F58" s="29">
        <f>+F40-F57</f>
        <v>0</v>
      </c>
      <c r="G58" s="29"/>
      <c r="H58" s="29"/>
      <c r="J58" s="18"/>
    </row>
    <row r="60" ht="12.75">
      <c r="A60" s="67" t="s">
        <v>368</v>
      </c>
    </row>
    <row r="61" ht="12.75">
      <c r="A61" s="16" t="s">
        <v>372</v>
      </c>
    </row>
  </sheetData>
  <printOptions/>
  <pageMargins left="1.27" right="0.75" top="1" bottom="1" header="0.5" footer="0.5"/>
  <pageSetup fitToHeight="1" fitToWidth="1" horizontalDpi="300" verticalDpi="3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A17" sqref="A17"/>
    </sheetView>
  </sheetViews>
  <sheetFormatPr defaultColWidth="9.140625" defaultRowHeight="12.75"/>
  <cols>
    <col min="1" max="1" width="39.00390625" style="0" customWidth="1"/>
    <col min="2" max="2" width="7.00390625" style="0" customWidth="1"/>
    <col min="3" max="3" width="11.421875" style="20" customWidth="1"/>
    <col min="4" max="4" width="13.8515625" style="157" hidden="1" customWidth="1"/>
    <col min="5" max="5" width="7.00390625" style="0" customWidth="1"/>
    <col min="6" max="6" width="9.8515625" style="89" customWidth="1"/>
    <col min="7" max="7" width="9.140625" style="2" customWidth="1"/>
    <col min="8" max="8" width="10.57421875" style="39" hidden="1" customWidth="1"/>
    <col min="9" max="9" width="12.28125" style="20" customWidth="1"/>
    <col min="10" max="10" width="13.8515625" style="88" hidden="1" customWidth="1"/>
    <col min="11" max="11" width="7.00390625" style="0" customWidth="1"/>
    <col min="12" max="12" width="9.7109375" style="89" customWidth="1"/>
  </cols>
  <sheetData>
    <row r="1" spans="1:11" ht="31.5" customHeight="1">
      <c r="A1" s="63"/>
      <c r="D1" s="147"/>
      <c r="E1" s="4"/>
      <c r="H1" s="47"/>
      <c r="J1" s="64"/>
      <c r="K1" s="4"/>
    </row>
    <row r="2" spans="1:12" ht="12.75">
      <c r="A2" s="14" t="s">
        <v>178</v>
      </c>
      <c r="D2" s="148"/>
      <c r="E2" s="14"/>
      <c r="F2" s="171"/>
      <c r="G2" s="117"/>
      <c r="H2" s="42"/>
      <c r="I2" s="108"/>
      <c r="J2" s="62"/>
      <c r="K2" s="14"/>
      <c r="L2" s="171"/>
    </row>
    <row r="3" spans="1:12" ht="9" customHeight="1">
      <c r="A3" s="15" t="s">
        <v>209</v>
      </c>
      <c r="D3" s="148"/>
      <c r="E3" s="14"/>
      <c r="F3" s="37"/>
      <c r="G3" s="118"/>
      <c r="H3" s="42"/>
      <c r="J3" s="62"/>
      <c r="K3" s="14"/>
      <c r="L3" s="37"/>
    </row>
    <row r="4" spans="1:12" ht="10.5" customHeight="1">
      <c r="A4" s="15" t="s">
        <v>208</v>
      </c>
      <c r="D4" s="148"/>
      <c r="E4" s="14"/>
      <c r="F4" s="37"/>
      <c r="G4" s="118"/>
      <c r="I4" s="108"/>
      <c r="J4" s="62"/>
      <c r="K4" s="14"/>
      <c r="L4" s="108"/>
    </row>
    <row r="5" spans="1:12" ht="10.5" customHeight="1" hidden="1">
      <c r="A5" s="15"/>
      <c r="D5" s="148"/>
      <c r="E5" s="14"/>
      <c r="F5" s="37"/>
      <c r="G5" s="118"/>
      <c r="I5" s="108"/>
      <c r="J5" s="62"/>
      <c r="K5" s="192" t="s">
        <v>329</v>
      </c>
      <c r="L5" s="108"/>
    </row>
    <row r="6" spans="1:12" ht="12.75" hidden="1">
      <c r="A6" s="64"/>
      <c r="B6" s="64"/>
      <c r="C6" s="4"/>
      <c r="D6" s="149"/>
      <c r="E6" s="64"/>
      <c r="F6" s="172"/>
      <c r="G6" s="162"/>
      <c r="H6" s="42"/>
      <c r="I6" s="4"/>
      <c r="J6" s="80"/>
      <c r="K6" s="193" t="s">
        <v>330</v>
      </c>
      <c r="L6" s="172"/>
    </row>
    <row r="7" spans="1:12" ht="12.75">
      <c r="A7" s="64"/>
      <c r="B7" s="64"/>
      <c r="C7" s="4"/>
      <c r="D7" s="149"/>
      <c r="E7" s="64"/>
      <c r="F7" s="172"/>
      <c r="G7" s="162"/>
      <c r="H7" s="42"/>
      <c r="I7" s="4"/>
      <c r="J7" s="80"/>
      <c r="K7" s="193"/>
      <c r="L7" s="172"/>
    </row>
    <row r="8" spans="1:12" ht="12.75">
      <c r="A8" s="111" t="s">
        <v>213</v>
      </c>
      <c r="B8" s="64"/>
      <c r="C8" s="4"/>
      <c r="D8" s="149"/>
      <c r="E8" s="64"/>
      <c r="F8" s="172"/>
      <c r="G8" s="162"/>
      <c r="H8" s="42"/>
      <c r="J8" s="80"/>
      <c r="L8" s="172"/>
    </row>
    <row r="9" spans="1:12" ht="12.75">
      <c r="A9" s="111" t="s">
        <v>443</v>
      </c>
      <c r="B9" s="64"/>
      <c r="C9" s="4"/>
      <c r="D9" s="149"/>
      <c r="E9" s="64"/>
      <c r="F9" s="172"/>
      <c r="G9" s="162"/>
      <c r="H9" s="42"/>
      <c r="I9" s="4"/>
      <c r="J9" s="80"/>
      <c r="K9" s="64"/>
      <c r="L9" s="172"/>
    </row>
    <row r="10" spans="1:12" ht="12.75">
      <c r="A10" s="64"/>
      <c r="B10" s="64"/>
      <c r="C10" s="4"/>
      <c r="D10" s="149"/>
      <c r="E10" s="101"/>
      <c r="F10" s="212"/>
      <c r="G10" s="213"/>
      <c r="H10" s="42"/>
      <c r="I10" s="4"/>
      <c r="J10" s="80"/>
      <c r="K10" s="101"/>
      <c r="L10" s="172"/>
    </row>
    <row r="11" spans="1:12" ht="12.75">
      <c r="A11" s="64"/>
      <c r="B11" s="64"/>
      <c r="C11" s="4"/>
      <c r="D11" s="149"/>
      <c r="E11" s="64"/>
      <c r="F11" s="172"/>
      <c r="G11" s="162"/>
      <c r="H11" s="42"/>
      <c r="I11" s="4"/>
      <c r="J11" s="80"/>
      <c r="K11" s="64"/>
      <c r="L11" s="172"/>
    </row>
    <row r="12" spans="1:12" ht="12.75">
      <c r="A12" s="64"/>
      <c r="B12" s="64"/>
      <c r="C12" s="73"/>
      <c r="D12" s="150"/>
      <c r="E12" s="163" t="s">
        <v>220</v>
      </c>
      <c r="F12" s="161"/>
      <c r="G12" s="49"/>
      <c r="H12" s="43"/>
      <c r="I12" s="73"/>
      <c r="J12" s="81"/>
      <c r="K12" s="163" t="s">
        <v>222</v>
      </c>
      <c r="L12" s="161"/>
    </row>
    <row r="13" spans="1:12" ht="12.75">
      <c r="A13" s="64"/>
      <c r="B13" s="64"/>
      <c r="C13" s="73" t="s">
        <v>210</v>
      </c>
      <c r="D13" s="150"/>
      <c r="E13" s="163"/>
      <c r="F13" s="161" t="s">
        <v>221</v>
      </c>
      <c r="G13" s="49"/>
      <c r="H13" s="43"/>
      <c r="I13" s="73" t="s">
        <v>210</v>
      </c>
      <c r="J13" s="81" t="s">
        <v>206</v>
      </c>
      <c r="K13" s="163"/>
      <c r="L13" s="161" t="s">
        <v>221</v>
      </c>
    </row>
    <row r="14" spans="1:12" ht="12.75">
      <c r="A14" s="64"/>
      <c r="B14" s="64"/>
      <c r="C14" s="74" t="s">
        <v>144</v>
      </c>
      <c r="D14" s="151" t="s">
        <v>445</v>
      </c>
      <c r="E14" s="164"/>
      <c r="F14" s="96" t="s">
        <v>211</v>
      </c>
      <c r="G14" s="50"/>
      <c r="H14" s="44"/>
      <c r="I14" s="74" t="s">
        <v>212</v>
      </c>
      <c r="J14" s="82" t="s">
        <v>207</v>
      </c>
      <c r="K14" s="164"/>
      <c r="L14" s="96" t="s">
        <v>211</v>
      </c>
    </row>
    <row r="15" spans="1:12" ht="12.75">
      <c r="A15" s="64"/>
      <c r="B15" s="64"/>
      <c r="C15" s="74"/>
      <c r="D15" s="151"/>
      <c r="E15" s="164"/>
      <c r="F15" s="96" t="s">
        <v>144</v>
      </c>
      <c r="G15" s="50"/>
      <c r="H15" s="44"/>
      <c r="I15" s="74"/>
      <c r="J15" s="82"/>
      <c r="K15" s="164"/>
      <c r="L15" s="96" t="s">
        <v>223</v>
      </c>
    </row>
    <row r="16" spans="1:12" ht="12.75">
      <c r="A16" s="63"/>
      <c r="B16" s="63"/>
      <c r="C16" s="112" t="s">
        <v>444</v>
      </c>
      <c r="D16" s="152" t="s">
        <v>406</v>
      </c>
      <c r="E16" s="63"/>
      <c r="F16" s="173" t="s">
        <v>465</v>
      </c>
      <c r="G16" s="51"/>
      <c r="H16" s="113"/>
      <c r="I16" s="112" t="str">
        <f>+C16</f>
        <v>30/04/2005</v>
      </c>
      <c r="J16" s="83" t="s">
        <v>200</v>
      </c>
      <c r="K16" s="63"/>
      <c r="L16" s="173" t="str">
        <f>+F16</f>
        <v>30/04/2004</v>
      </c>
    </row>
    <row r="17" spans="1:12" ht="12.75">
      <c r="A17" s="63"/>
      <c r="B17" s="63"/>
      <c r="C17" s="75" t="s">
        <v>145</v>
      </c>
      <c r="D17" s="152" t="s">
        <v>145</v>
      </c>
      <c r="E17" s="63"/>
      <c r="F17" s="174" t="s">
        <v>145</v>
      </c>
      <c r="G17" s="51"/>
      <c r="H17" s="216" t="s">
        <v>429</v>
      </c>
      <c r="I17" s="75" t="s">
        <v>145</v>
      </c>
      <c r="J17" s="83" t="s">
        <v>145</v>
      </c>
      <c r="K17" s="63"/>
      <c r="L17" s="174" t="s">
        <v>145</v>
      </c>
    </row>
    <row r="18" spans="1:12" ht="12" customHeight="1">
      <c r="A18" s="63"/>
      <c r="B18" s="63"/>
      <c r="C18" s="75"/>
      <c r="D18" s="152"/>
      <c r="E18" s="63"/>
      <c r="F18" s="174"/>
      <c r="G18" s="51"/>
      <c r="H18" s="206"/>
      <c r="I18" s="75"/>
      <c r="J18" s="83"/>
      <c r="K18" s="63"/>
      <c r="L18" s="174"/>
    </row>
    <row r="19" spans="1:12" ht="15" customHeight="1" thickBot="1">
      <c r="A19" s="110" t="s">
        <v>182</v>
      </c>
      <c r="B19" s="63"/>
      <c r="C19" s="77">
        <f>+I19-D19</f>
        <v>11069</v>
      </c>
      <c r="D19" s="153">
        <v>26762</v>
      </c>
      <c r="E19" s="63"/>
      <c r="F19" s="175">
        <v>11036</v>
      </c>
      <c r="G19" s="6"/>
      <c r="H19" s="217" t="s">
        <v>362</v>
      </c>
      <c r="I19" s="77">
        <v>37831</v>
      </c>
      <c r="J19" s="85">
        <v>2000</v>
      </c>
      <c r="K19" s="63"/>
      <c r="L19" s="175">
        <v>27828</v>
      </c>
    </row>
    <row r="20" spans="1:12" ht="12.75">
      <c r="A20" s="114"/>
      <c r="B20" s="63"/>
      <c r="C20" s="76"/>
      <c r="D20" s="154"/>
      <c r="E20" s="63"/>
      <c r="F20" s="99"/>
      <c r="G20" s="6"/>
      <c r="H20" s="45"/>
      <c r="I20" s="76"/>
      <c r="J20" s="84"/>
      <c r="K20" s="63"/>
      <c r="L20" s="99"/>
    </row>
    <row r="21" spans="1:12" ht="12.75">
      <c r="A21" s="111" t="s">
        <v>515</v>
      </c>
      <c r="B21" s="63"/>
      <c r="C21" s="97">
        <f>+C29-C23-C24-C25-C26-C27</f>
        <v>337</v>
      </c>
      <c r="D21" s="154">
        <v>3263</v>
      </c>
      <c r="E21" s="63"/>
      <c r="F21" s="99">
        <v>-2074</v>
      </c>
      <c r="G21" s="6"/>
      <c r="H21" s="217" t="s">
        <v>363</v>
      </c>
      <c r="I21" s="178">
        <f>+I29-I23-I24-I25-I26-I27</f>
        <v>3600</v>
      </c>
      <c r="J21" s="84">
        <v>26240</v>
      </c>
      <c r="K21" s="63"/>
      <c r="L21" s="99">
        <v>1072</v>
      </c>
    </row>
    <row r="22" spans="1:12" ht="12.75">
      <c r="A22" s="165"/>
      <c r="B22" s="63"/>
      <c r="C22" s="76"/>
      <c r="D22" s="154"/>
      <c r="E22" s="63"/>
      <c r="F22" s="99"/>
      <c r="G22" s="6"/>
      <c r="H22" s="45"/>
      <c r="I22" s="76"/>
      <c r="J22" s="84"/>
      <c r="K22" s="63"/>
      <c r="L22" s="99"/>
    </row>
    <row r="23" spans="1:12" ht="12.75">
      <c r="A23" s="16" t="s">
        <v>120</v>
      </c>
      <c r="B23" s="63"/>
      <c r="C23" s="76">
        <f>+I23-D23</f>
        <v>-3762</v>
      </c>
      <c r="D23" s="154">
        <v>-9289</v>
      </c>
      <c r="E23" s="63"/>
      <c r="F23" s="99">
        <v>-5583</v>
      </c>
      <c r="G23" s="6"/>
      <c r="H23" s="217" t="s">
        <v>520</v>
      </c>
      <c r="I23" s="76">
        <v>-13051</v>
      </c>
      <c r="J23" s="84">
        <v>-11620</v>
      </c>
      <c r="K23" s="63"/>
      <c r="L23" s="99">
        <v>-15271</v>
      </c>
    </row>
    <row r="24" spans="1:12" ht="12.75">
      <c r="A24" s="16" t="s">
        <v>121</v>
      </c>
      <c r="B24" s="63"/>
      <c r="C24" s="76">
        <f>+I24-D24</f>
        <v>10</v>
      </c>
      <c r="D24" s="154">
        <v>15</v>
      </c>
      <c r="E24" s="63"/>
      <c r="F24" s="99">
        <v>88</v>
      </c>
      <c r="G24" s="6"/>
      <c r="H24" s="217" t="s">
        <v>520</v>
      </c>
      <c r="I24" s="76">
        <v>25</v>
      </c>
      <c r="J24" s="84"/>
      <c r="K24" s="63"/>
      <c r="L24" s="99">
        <v>360</v>
      </c>
    </row>
    <row r="25" spans="1:12" ht="13.5" customHeight="1">
      <c r="A25" s="165" t="s">
        <v>122</v>
      </c>
      <c r="B25" s="63"/>
      <c r="C25" s="76">
        <f>+I25-D25</f>
        <v>567</v>
      </c>
      <c r="D25" s="154">
        <v>1206</v>
      </c>
      <c r="E25" s="63"/>
      <c r="F25" s="99">
        <v>1782</v>
      </c>
      <c r="G25" s="6"/>
      <c r="H25" s="217" t="s">
        <v>364</v>
      </c>
      <c r="I25" s="76">
        <v>1773</v>
      </c>
      <c r="J25" s="84">
        <v>-4988</v>
      </c>
      <c r="K25" s="63"/>
      <c r="L25" s="99">
        <v>8881</v>
      </c>
    </row>
    <row r="26" spans="1:12" ht="13.5" customHeight="1">
      <c r="A26" s="16" t="s">
        <v>344</v>
      </c>
      <c r="B26" s="63"/>
      <c r="C26" s="76">
        <f>+I26-D26</f>
        <v>0</v>
      </c>
      <c r="D26" s="154">
        <v>-1768</v>
      </c>
      <c r="E26" s="63"/>
      <c r="F26" s="99">
        <v>1717</v>
      </c>
      <c r="G26" s="6"/>
      <c r="H26" s="45"/>
      <c r="I26" s="76">
        <v>-1768</v>
      </c>
      <c r="J26" s="84"/>
      <c r="K26" s="63"/>
      <c r="L26" s="99">
        <v>3487</v>
      </c>
    </row>
    <row r="27" spans="1:12" ht="12.75">
      <c r="A27" s="16"/>
      <c r="B27" s="63"/>
      <c r="C27" s="78"/>
      <c r="D27" s="155">
        <v>0</v>
      </c>
      <c r="E27" s="63"/>
      <c r="F27" s="176"/>
      <c r="G27" s="6"/>
      <c r="H27" s="45"/>
      <c r="I27" s="78"/>
      <c r="J27" s="86">
        <v>13838</v>
      </c>
      <c r="K27" s="63"/>
      <c r="L27" s="176"/>
    </row>
    <row r="28" spans="1:12" ht="12.75">
      <c r="A28" s="165"/>
      <c r="B28" s="63"/>
      <c r="C28" s="76"/>
      <c r="D28" s="154"/>
      <c r="E28" s="63"/>
      <c r="F28" s="99"/>
      <c r="G28" s="6"/>
      <c r="H28" s="45"/>
      <c r="I28" s="76"/>
      <c r="J28" s="84"/>
      <c r="K28" s="63"/>
      <c r="L28" s="99"/>
    </row>
    <row r="29" spans="1:12" ht="12.75">
      <c r="A29" s="111" t="s">
        <v>516</v>
      </c>
      <c r="B29" s="63"/>
      <c r="C29" s="76">
        <f>+I29-D29</f>
        <v>-2848</v>
      </c>
      <c r="D29" s="154">
        <f>SUM(D21:D27)</f>
        <v>-6573</v>
      </c>
      <c r="E29" s="63"/>
      <c r="F29" s="99">
        <f>SUM(F21:F27)</f>
        <v>-4070</v>
      </c>
      <c r="G29" s="6"/>
      <c r="H29" s="217" t="s">
        <v>521</v>
      </c>
      <c r="I29" s="76">
        <f>-9121-300</f>
        <v>-9421</v>
      </c>
      <c r="J29" s="84">
        <v>23470</v>
      </c>
      <c r="K29" s="63"/>
      <c r="L29" s="99">
        <f>SUM(L21:L27)</f>
        <v>-1471</v>
      </c>
    </row>
    <row r="30" spans="1:12" ht="12.75">
      <c r="A30" s="165"/>
      <c r="B30" s="63"/>
      <c r="C30" s="76"/>
      <c r="D30" s="154"/>
      <c r="E30" s="63"/>
      <c r="F30" s="99"/>
      <c r="G30" s="6"/>
      <c r="H30" s="45"/>
      <c r="I30" s="76"/>
      <c r="J30" s="84"/>
      <c r="K30" s="63"/>
      <c r="L30" s="99"/>
    </row>
    <row r="31" spans="1:13" ht="14.25" customHeight="1">
      <c r="A31" t="s">
        <v>281</v>
      </c>
      <c r="B31" s="63"/>
      <c r="C31" s="30">
        <f>+I31-D31</f>
        <v>-717</v>
      </c>
      <c r="D31" s="155">
        <v>-335</v>
      </c>
      <c r="E31" s="63"/>
      <c r="F31" s="176">
        <v>-540</v>
      </c>
      <c r="G31" s="168"/>
      <c r="H31" s="45"/>
      <c r="I31" s="30">
        <v>-1052</v>
      </c>
      <c r="J31" s="86"/>
      <c r="K31" s="63"/>
      <c r="L31" s="176">
        <v>-1524</v>
      </c>
      <c r="M31" s="91"/>
    </row>
    <row r="32" spans="1:12" ht="12.75">
      <c r="A32" s="166"/>
      <c r="B32" s="63"/>
      <c r="C32" s="76"/>
      <c r="D32" s="154"/>
      <c r="E32" s="63"/>
      <c r="F32" s="99"/>
      <c r="G32" s="6"/>
      <c r="H32" s="45"/>
      <c r="I32" s="76"/>
      <c r="J32" s="84"/>
      <c r="K32" s="63"/>
      <c r="L32" s="99"/>
    </row>
    <row r="33" spans="1:12" ht="13.5" customHeight="1">
      <c r="A33" s="111" t="s">
        <v>517</v>
      </c>
      <c r="B33" s="63"/>
      <c r="C33" s="76">
        <f>SUM(C28:C32)</f>
        <v>-3565</v>
      </c>
      <c r="D33" s="154">
        <f>SUM(D28:D32)</f>
        <v>-6908</v>
      </c>
      <c r="E33" s="63"/>
      <c r="F33" s="99">
        <f>SUM(F28:F32)</f>
        <v>-4610</v>
      </c>
      <c r="G33" s="6"/>
      <c r="H33" s="45"/>
      <c r="I33" s="76">
        <f>SUM(I28:I32)</f>
        <v>-10473</v>
      </c>
      <c r="J33" s="84">
        <f>SUM(J28:J32)</f>
        <v>23470</v>
      </c>
      <c r="K33" s="63"/>
      <c r="L33" s="99">
        <f>SUM(L28:L32)</f>
        <v>-2995</v>
      </c>
    </row>
    <row r="34" spans="1:12" ht="12.75">
      <c r="A34" s="166"/>
      <c r="B34" s="63"/>
      <c r="C34" s="76"/>
      <c r="D34" s="154"/>
      <c r="E34" s="63"/>
      <c r="F34" s="99"/>
      <c r="G34" s="6"/>
      <c r="H34" s="45"/>
      <c r="I34" s="76"/>
      <c r="J34" s="84"/>
      <c r="K34" s="63"/>
      <c r="L34" s="99"/>
    </row>
    <row r="35" spans="1:12" ht="13.5" customHeight="1">
      <c r="A35" s="167" t="s">
        <v>124</v>
      </c>
      <c r="B35" s="63"/>
      <c r="C35" s="78">
        <f>+I35-D35</f>
        <v>87</v>
      </c>
      <c r="D35" s="155">
        <v>-885</v>
      </c>
      <c r="E35" s="63"/>
      <c r="F35" s="176">
        <v>104</v>
      </c>
      <c r="G35" s="6"/>
      <c r="H35" s="45"/>
      <c r="I35" s="78">
        <v>-798</v>
      </c>
      <c r="J35" s="86">
        <v>0</v>
      </c>
      <c r="K35" s="63"/>
      <c r="L35" s="176">
        <v>-207</v>
      </c>
    </row>
    <row r="36" spans="1:12" ht="12.75">
      <c r="A36" s="167"/>
      <c r="B36" s="63"/>
      <c r="C36" s="76"/>
      <c r="D36" s="154"/>
      <c r="E36" s="63"/>
      <c r="F36" s="99"/>
      <c r="G36" s="6"/>
      <c r="H36" s="45"/>
      <c r="I36" s="76"/>
      <c r="J36" s="84"/>
      <c r="K36" s="63"/>
      <c r="L36" s="99"/>
    </row>
    <row r="37" spans="1:12" ht="13.5" thickBot="1">
      <c r="A37" s="111" t="s">
        <v>326</v>
      </c>
      <c r="B37" s="63"/>
      <c r="C37" s="77">
        <f>SUM(C33:C36)</f>
        <v>-3478</v>
      </c>
      <c r="D37" s="154">
        <f>SUM(D33:D35)</f>
        <v>-7793</v>
      </c>
      <c r="E37" s="63"/>
      <c r="F37" s="175">
        <f>+F33+F35</f>
        <v>-4506</v>
      </c>
      <c r="G37" s="6"/>
      <c r="H37" s="45"/>
      <c r="I37" s="77">
        <f>SUM(I33:I36)</f>
        <v>-11271</v>
      </c>
      <c r="J37" s="84">
        <f>SUM(J34:J36)</f>
        <v>0</v>
      </c>
      <c r="K37" s="63"/>
      <c r="L37" s="175">
        <f>+L33+L35</f>
        <v>-3202</v>
      </c>
    </row>
    <row r="38" spans="1:12" ht="12.75">
      <c r="A38" s="166"/>
      <c r="B38" s="63"/>
      <c r="C38" s="76"/>
      <c r="D38" s="154"/>
      <c r="E38" s="63"/>
      <c r="F38" s="99"/>
      <c r="G38" s="6"/>
      <c r="H38" s="45"/>
      <c r="I38" s="76"/>
      <c r="J38" s="84"/>
      <c r="K38" s="63"/>
      <c r="L38" s="99"/>
    </row>
    <row r="39" spans="1:12" ht="15" customHeight="1">
      <c r="A39" s="167"/>
      <c r="B39" s="63"/>
      <c r="C39" s="76"/>
      <c r="D39" s="154"/>
      <c r="E39" s="63"/>
      <c r="F39" s="99"/>
      <c r="G39" s="6"/>
      <c r="H39" s="45"/>
      <c r="I39" s="76"/>
      <c r="J39" s="84"/>
      <c r="K39" s="63"/>
      <c r="L39" s="99"/>
    </row>
    <row r="40" spans="1:12" ht="13.5" customHeight="1">
      <c r="A40" s="167" t="s">
        <v>518</v>
      </c>
      <c r="B40" s="63"/>
      <c r="C40" s="107">
        <v>-0.53</v>
      </c>
      <c r="D40" s="156"/>
      <c r="E40" s="210"/>
      <c r="F40" s="98">
        <v>-0.86</v>
      </c>
      <c r="G40" s="10"/>
      <c r="H40" s="98"/>
      <c r="I40" s="107">
        <v>-1.8</v>
      </c>
      <c r="J40" s="87"/>
      <c r="K40" s="63"/>
      <c r="L40" s="98">
        <v>-0.66</v>
      </c>
    </row>
    <row r="41" spans="1:12" ht="12.75">
      <c r="A41" s="166"/>
      <c r="B41" s="63"/>
      <c r="C41" s="107"/>
      <c r="D41" s="156"/>
      <c r="E41" s="210"/>
      <c r="F41" s="98"/>
      <c r="G41" s="10"/>
      <c r="H41" s="98"/>
      <c r="I41" s="107"/>
      <c r="J41" s="87"/>
      <c r="K41" s="63"/>
      <c r="L41" s="98"/>
    </row>
    <row r="42" spans="1:12" ht="15" customHeight="1">
      <c r="A42" s="167" t="s">
        <v>519</v>
      </c>
      <c r="B42" s="63"/>
      <c r="C42" s="107">
        <v>0</v>
      </c>
      <c r="D42" s="154"/>
      <c r="E42" s="210"/>
      <c r="F42" s="98">
        <v>0</v>
      </c>
      <c r="G42" s="10"/>
      <c r="H42" s="99"/>
      <c r="I42" s="107">
        <v>0</v>
      </c>
      <c r="J42" s="84"/>
      <c r="K42" s="63"/>
      <c r="L42" s="98">
        <v>0</v>
      </c>
    </row>
    <row r="43" spans="1:12" ht="12.75">
      <c r="A43" s="166"/>
      <c r="B43" s="63"/>
      <c r="C43" s="107"/>
      <c r="D43" s="156"/>
      <c r="E43" s="63"/>
      <c r="F43" s="98"/>
      <c r="G43" s="10"/>
      <c r="H43" s="46"/>
      <c r="I43" s="87"/>
      <c r="J43" s="87"/>
      <c r="K43" s="63"/>
      <c r="L43" s="98"/>
    </row>
    <row r="48" ht="12.75">
      <c r="A48" s="67" t="s">
        <v>307</v>
      </c>
    </row>
    <row r="49" ht="12.75">
      <c r="A49" s="16" t="s">
        <v>373</v>
      </c>
    </row>
  </sheetData>
  <printOptions/>
  <pageMargins left="0.75" right="0.75" top="0.76" bottom="0.51" header="0.5" footer="0.5"/>
  <pageSetup fitToHeight="1" fitToWidth="1" horizontalDpi="300" verticalDpi="300" orientation="portrait" scale="75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A18" sqref="A18"/>
    </sheetView>
  </sheetViews>
  <sheetFormatPr defaultColWidth="9.140625" defaultRowHeight="12.75"/>
  <cols>
    <col min="1" max="1" width="9.140625" style="3" customWidth="1"/>
    <col min="2" max="2" width="24.281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16384" width="9.140625" style="3" customWidth="1"/>
  </cols>
  <sheetData>
    <row r="1" spans="4:11" ht="31.5" customHeight="1">
      <c r="D1" s="5"/>
      <c r="F1" s="4"/>
      <c r="G1" s="108"/>
      <c r="H1" s="7"/>
      <c r="I1" s="18"/>
      <c r="J1" s="108"/>
      <c r="K1" s="47"/>
    </row>
    <row r="2" spans="1:11" ht="12.75">
      <c r="A2" s="14" t="s">
        <v>137</v>
      </c>
      <c r="D2" s="18"/>
      <c r="E2" s="12"/>
      <c r="F2" s="14"/>
      <c r="G2" s="142"/>
      <c r="I2" s="108"/>
      <c r="J2" s="13"/>
      <c r="K2" s="42"/>
    </row>
    <row r="3" spans="1:11" ht="9" customHeight="1">
      <c r="A3" s="15" t="s">
        <v>138</v>
      </c>
      <c r="D3" s="18"/>
      <c r="E3" s="12"/>
      <c r="F3" s="14"/>
      <c r="G3" s="41"/>
      <c r="H3" s="48"/>
      <c r="I3" s="14"/>
      <c r="J3" s="12"/>
      <c r="K3" s="42"/>
    </row>
    <row r="4" spans="1:11" ht="10.5" customHeight="1">
      <c r="A4" s="15" t="s">
        <v>139</v>
      </c>
      <c r="D4" s="18"/>
      <c r="E4" s="12"/>
      <c r="F4" s="14"/>
      <c r="G4" s="41"/>
      <c r="H4" s="48"/>
      <c r="I4" s="14"/>
      <c r="K4" s="47"/>
    </row>
    <row r="5" spans="1:11" ht="13.5" customHeight="1" hidden="1">
      <c r="A5" s="15"/>
      <c r="D5" s="18"/>
      <c r="E5" s="12"/>
      <c r="F5" s="14"/>
      <c r="G5" s="41"/>
      <c r="H5" s="194" t="s">
        <v>329</v>
      </c>
      <c r="I5" s="179"/>
      <c r="K5" s="47"/>
    </row>
    <row r="6" ht="12.75" hidden="1">
      <c r="G6" s="193" t="s">
        <v>331</v>
      </c>
    </row>
    <row r="7" ht="12.75">
      <c r="G7" s="193"/>
    </row>
    <row r="8" spans="1:7" ht="12.75">
      <c r="A8" s="110" t="s">
        <v>125</v>
      </c>
      <c r="G8" s="108"/>
    </row>
    <row r="9" ht="12.75">
      <c r="A9" s="9" t="s">
        <v>446</v>
      </c>
    </row>
    <row r="11" spans="3:7" s="115" customFormat="1" ht="12.75">
      <c r="C11" s="8" t="s">
        <v>250</v>
      </c>
      <c r="E11" s="13"/>
      <c r="F11" s="13"/>
      <c r="G11" s="211" t="s">
        <v>219</v>
      </c>
    </row>
    <row r="12" spans="3:7" s="115" customFormat="1" ht="12.75">
      <c r="C12" s="36" t="s">
        <v>249</v>
      </c>
      <c r="D12" s="115" t="s">
        <v>126</v>
      </c>
      <c r="E12" s="115" t="s">
        <v>128</v>
      </c>
      <c r="F12" s="115" t="s">
        <v>130</v>
      </c>
      <c r="G12" s="201" t="s">
        <v>132</v>
      </c>
    </row>
    <row r="13" spans="3:9" s="115" customFormat="1" ht="12.75">
      <c r="C13" s="36" t="s">
        <v>300</v>
      </c>
      <c r="D13" s="115" t="s">
        <v>127</v>
      </c>
      <c r="E13" s="115" t="s">
        <v>129</v>
      </c>
      <c r="F13" s="115" t="s">
        <v>131</v>
      </c>
      <c r="G13" s="201" t="s">
        <v>133</v>
      </c>
      <c r="I13" s="115" t="s">
        <v>158</v>
      </c>
    </row>
    <row r="14" spans="3:9" ht="12.75">
      <c r="C14" s="36" t="s">
        <v>145</v>
      </c>
      <c r="D14" s="115" t="s">
        <v>145</v>
      </c>
      <c r="E14" s="115" t="s">
        <v>145</v>
      </c>
      <c r="F14" s="115" t="s">
        <v>145</v>
      </c>
      <c r="G14" s="115" t="s">
        <v>145</v>
      </c>
      <c r="I14" s="115" t="s">
        <v>145</v>
      </c>
    </row>
    <row r="16" spans="1:9" ht="12.75">
      <c r="A16" s="9" t="s">
        <v>282</v>
      </c>
      <c r="C16" s="3">
        <v>229836</v>
      </c>
      <c r="D16" s="3">
        <v>267616</v>
      </c>
      <c r="E16" s="3">
        <v>3869</v>
      </c>
      <c r="F16" s="3">
        <v>-10070</v>
      </c>
      <c r="G16" s="3">
        <v>62863</v>
      </c>
      <c r="I16" s="3">
        <f>SUM(C16:H16)</f>
        <v>554114</v>
      </c>
    </row>
    <row r="17" ht="12.75">
      <c r="A17" s="9"/>
    </row>
    <row r="18" ht="12.75">
      <c r="A18" s="9" t="s">
        <v>134</v>
      </c>
    </row>
    <row r="19" ht="12.75">
      <c r="A19" s="9" t="s">
        <v>135</v>
      </c>
    </row>
    <row r="20" spans="1:9" ht="12.75">
      <c r="A20" s="9" t="s">
        <v>136</v>
      </c>
      <c r="C20" s="3">
        <v>0</v>
      </c>
      <c r="D20" s="3">
        <v>0</v>
      </c>
      <c r="E20" s="3">
        <v>-1</v>
      </c>
      <c r="F20" s="3">
        <v>1155</v>
      </c>
      <c r="G20" s="3">
        <v>0</v>
      </c>
      <c r="I20" s="3">
        <f>SUM(C20:H20)</f>
        <v>1154</v>
      </c>
    </row>
    <row r="21" ht="12.75">
      <c r="A21" s="9"/>
    </row>
    <row r="22" ht="12.75">
      <c r="A22" s="9" t="s">
        <v>375</v>
      </c>
    </row>
    <row r="23" spans="1:9" ht="12.75">
      <c r="A23" s="9" t="s">
        <v>377</v>
      </c>
      <c r="C23" s="3">
        <v>275</v>
      </c>
      <c r="D23" s="3">
        <v>0</v>
      </c>
      <c r="E23" s="3">
        <v>0</v>
      </c>
      <c r="F23" s="3">
        <v>0</v>
      </c>
      <c r="G23" s="3">
        <v>0</v>
      </c>
      <c r="I23" s="3">
        <f>SUM(C23:H23)</f>
        <v>275</v>
      </c>
    </row>
    <row r="25" ht="12.75">
      <c r="A25" s="9" t="s">
        <v>378</v>
      </c>
    </row>
    <row r="26" spans="1:9" ht="12.75">
      <c r="A26" s="9" t="s">
        <v>376</v>
      </c>
      <c r="C26" s="3">
        <v>1644</v>
      </c>
      <c r="D26" s="3">
        <v>1644</v>
      </c>
      <c r="E26" s="3">
        <v>0</v>
      </c>
      <c r="F26" s="3">
        <v>0</v>
      </c>
      <c r="G26" s="3">
        <v>0</v>
      </c>
      <c r="I26" s="3">
        <f>SUM(C26:H26)</f>
        <v>3288</v>
      </c>
    </row>
    <row r="27" ht="12.75">
      <c r="A27" s="9"/>
    </row>
    <row r="28" spans="1:3" ht="12.75">
      <c r="A28" s="9" t="s">
        <v>449</v>
      </c>
      <c r="C28" s="3">
        <v>65119</v>
      </c>
    </row>
    <row r="29" ht="12.75">
      <c r="A29" s="9"/>
    </row>
    <row r="30" ht="12.75">
      <c r="A30" s="9" t="s">
        <v>450</v>
      </c>
    </row>
    <row r="31" spans="1:7" ht="12.75">
      <c r="A31" s="9" t="s">
        <v>451</v>
      </c>
      <c r="E31" s="3">
        <v>-12</v>
      </c>
      <c r="G31" s="3">
        <v>12</v>
      </c>
    </row>
    <row r="32" ht="12.75">
      <c r="A32" s="9"/>
    </row>
    <row r="33" ht="12.75">
      <c r="A33" s="9"/>
    </row>
    <row r="34" spans="1:9" ht="12.75">
      <c r="A34" s="9" t="s">
        <v>140</v>
      </c>
      <c r="C34" s="3">
        <v>0</v>
      </c>
      <c r="D34" s="3">
        <v>0</v>
      </c>
      <c r="E34" s="3">
        <v>0</v>
      </c>
      <c r="F34" s="3">
        <v>0</v>
      </c>
      <c r="G34" s="3">
        <v>-3202</v>
      </c>
      <c r="I34" s="3">
        <f>SUM(C34:H34)</f>
        <v>-3202</v>
      </c>
    </row>
    <row r="35" spans="4:7" ht="12.75">
      <c r="D35" s="1"/>
      <c r="E35" s="1"/>
      <c r="F35" s="1"/>
      <c r="G35" s="1"/>
    </row>
    <row r="36" spans="1:9" ht="18" customHeight="1" thickBot="1">
      <c r="A36" s="9" t="s">
        <v>447</v>
      </c>
      <c r="C36" s="116">
        <f>SUM(C16:C35)</f>
        <v>296874</v>
      </c>
      <c r="D36" s="116">
        <f>SUM(D16:D35)</f>
        <v>269260</v>
      </c>
      <c r="E36" s="116">
        <f>SUM(E16:E35)</f>
        <v>3856</v>
      </c>
      <c r="F36" s="116">
        <f>SUM(F16:F35)</f>
        <v>-8915</v>
      </c>
      <c r="G36" s="116">
        <f>SUM(G16:G35)</f>
        <v>59673</v>
      </c>
      <c r="I36" s="116">
        <f>SUM(I16:I35)</f>
        <v>555629</v>
      </c>
    </row>
    <row r="38" spans="3:9" ht="12.75">
      <c r="C38" s="8" t="s">
        <v>250</v>
      </c>
      <c r="D38" s="115"/>
      <c r="E38" s="13"/>
      <c r="F38" s="13"/>
      <c r="G38" s="211"/>
      <c r="H38" s="115"/>
      <c r="I38" s="115"/>
    </row>
    <row r="39" spans="3:9" ht="12.75">
      <c r="C39" s="36" t="s">
        <v>249</v>
      </c>
      <c r="D39" s="115" t="s">
        <v>126</v>
      </c>
      <c r="E39" s="115" t="s">
        <v>128</v>
      </c>
      <c r="F39" s="115" t="s">
        <v>130</v>
      </c>
      <c r="G39" s="177" t="s">
        <v>18</v>
      </c>
      <c r="H39" s="115"/>
      <c r="I39" s="115"/>
    </row>
    <row r="40" spans="3:9" ht="12.75">
      <c r="C40" s="36" t="s">
        <v>300</v>
      </c>
      <c r="D40" s="115" t="s">
        <v>127</v>
      </c>
      <c r="E40" s="115" t="s">
        <v>129</v>
      </c>
      <c r="F40" s="115" t="s">
        <v>131</v>
      </c>
      <c r="G40" s="177" t="s">
        <v>19</v>
      </c>
      <c r="H40" s="115"/>
      <c r="I40" s="115" t="s">
        <v>158</v>
      </c>
    </row>
    <row r="41" spans="3:9" ht="12.75">
      <c r="C41" s="36" t="s">
        <v>145</v>
      </c>
      <c r="D41" s="115" t="s">
        <v>145</v>
      </c>
      <c r="E41" s="115" t="s">
        <v>145</v>
      </c>
      <c r="F41" s="115" t="s">
        <v>145</v>
      </c>
      <c r="G41" s="115" t="s">
        <v>145</v>
      </c>
      <c r="I41" s="115" t="s">
        <v>145</v>
      </c>
    </row>
    <row r="43" spans="1:9" ht="12.75">
      <c r="A43" s="9" t="s">
        <v>374</v>
      </c>
      <c r="C43" s="3">
        <v>296902</v>
      </c>
      <c r="D43" s="3">
        <v>267555</v>
      </c>
      <c r="E43" s="3">
        <v>4093</v>
      </c>
      <c r="F43" s="3">
        <v>-9538</v>
      </c>
      <c r="G43" s="3">
        <v>-105849</v>
      </c>
      <c r="I43" s="3">
        <f>SUM(C43:H43)</f>
        <v>453163</v>
      </c>
    </row>
    <row r="45" ht="12.75">
      <c r="A45" s="9" t="s">
        <v>134</v>
      </c>
    </row>
    <row r="46" ht="12.75">
      <c r="A46" s="9" t="s">
        <v>135</v>
      </c>
    </row>
    <row r="47" spans="1:9" ht="12.75">
      <c r="A47" s="9" t="s">
        <v>136</v>
      </c>
      <c r="C47" s="3">
        <v>0</v>
      </c>
      <c r="D47" s="3">
        <v>0</v>
      </c>
      <c r="E47" s="3">
        <v>4</v>
      </c>
      <c r="F47" s="196">
        <v>582</v>
      </c>
      <c r="G47" s="3">
        <v>0</v>
      </c>
      <c r="I47" s="3">
        <f>SUM(C47:H47)</f>
        <v>586</v>
      </c>
    </row>
    <row r="48" ht="12.75">
      <c r="A48" s="9"/>
    </row>
    <row r="49" ht="12.75">
      <c r="A49" s="9" t="s">
        <v>378</v>
      </c>
    </row>
    <row r="50" spans="1:9" ht="12.75">
      <c r="A50" s="9" t="s">
        <v>376</v>
      </c>
      <c r="C50" s="3">
        <v>28172</v>
      </c>
      <c r="D50" s="3">
        <v>28172</v>
      </c>
      <c r="E50" s="3">
        <v>0</v>
      </c>
      <c r="F50" s="3">
        <v>0</v>
      </c>
      <c r="G50" s="3">
        <v>0</v>
      </c>
      <c r="I50" s="3">
        <f>SUM(C50:H50)</f>
        <v>56344</v>
      </c>
    </row>
    <row r="51" ht="12.75">
      <c r="A51" s="9"/>
    </row>
    <row r="53" spans="1:9" ht="12.75">
      <c r="A53" s="9" t="s">
        <v>326</v>
      </c>
      <c r="C53" s="3">
        <v>0</v>
      </c>
      <c r="D53" s="3">
        <v>0</v>
      </c>
      <c r="E53" s="3">
        <v>0</v>
      </c>
      <c r="F53" s="3">
        <v>0</v>
      </c>
      <c r="G53" s="3">
        <v>-11271</v>
      </c>
      <c r="I53" s="3">
        <f>SUM(C53:H53)</f>
        <v>-11271</v>
      </c>
    </row>
    <row r="54" spans="4:7" ht="12.75">
      <c r="D54" s="1"/>
      <c r="E54" s="1"/>
      <c r="F54" s="1"/>
      <c r="G54" s="1"/>
    </row>
    <row r="55" spans="1:9" ht="18" customHeight="1" thickBot="1">
      <c r="A55" s="9" t="s">
        <v>448</v>
      </c>
      <c r="C55" s="116">
        <f>SUM(C43:C54)</f>
        <v>325074</v>
      </c>
      <c r="D55" s="116">
        <f>SUM(D43:D54)</f>
        <v>295727</v>
      </c>
      <c r="E55" s="116">
        <f>SUM(E43:E54)</f>
        <v>4097</v>
      </c>
      <c r="F55" s="116">
        <f>SUM(F43:F54)</f>
        <v>-8956</v>
      </c>
      <c r="G55" s="116">
        <f>SUM(G43:G54)</f>
        <v>-117120</v>
      </c>
      <c r="I55" s="116">
        <f>SUM(I43:I54)</f>
        <v>498822</v>
      </c>
    </row>
    <row r="59" spans="1:3" ht="12.75">
      <c r="A59" s="67" t="s">
        <v>41</v>
      </c>
      <c r="B59" s="63"/>
      <c r="C59" s="63"/>
    </row>
    <row r="60" spans="1:3" ht="12.75">
      <c r="A60" s="16" t="s">
        <v>372</v>
      </c>
      <c r="B60" s="63"/>
      <c r="C60" s="63"/>
    </row>
  </sheetData>
  <printOptions/>
  <pageMargins left="0.75" right="0.24" top="1" bottom="1" header="0.5" footer="0.5"/>
  <pageSetup fitToHeight="1" fitToWidth="1" horizontalDpi="300" verticalDpi="300" orientation="portrait" scale="82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15" sqref="A15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16384" width="9.140625" style="3" customWidth="1"/>
  </cols>
  <sheetData>
    <row r="1" spans="3:10" s="63" customFormat="1" ht="31.5" customHeight="1">
      <c r="C1" s="18"/>
      <c r="D1" s="64"/>
      <c r="E1" s="4"/>
      <c r="G1" s="65"/>
      <c r="H1" s="108"/>
      <c r="I1" s="108"/>
      <c r="J1" s="47"/>
    </row>
    <row r="2" spans="1:10" s="63" customFormat="1" ht="12.75">
      <c r="A2" s="14" t="s">
        <v>137</v>
      </c>
      <c r="C2" s="18"/>
      <c r="D2" s="62"/>
      <c r="E2" s="14"/>
      <c r="F2" s="40"/>
      <c r="G2" s="117"/>
      <c r="H2" s="143"/>
      <c r="J2" s="108"/>
    </row>
    <row r="3" spans="1:10" s="63" customFormat="1" ht="9" customHeight="1">
      <c r="A3" s="15" t="s">
        <v>138</v>
      </c>
      <c r="C3" s="18"/>
      <c r="D3" s="62"/>
      <c r="E3" s="14"/>
      <c r="F3" s="41"/>
      <c r="G3" s="118"/>
      <c r="H3" s="14"/>
      <c r="I3" s="62"/>
      <c r="J3" s="42"/>
    </row>
    <row r="4" spans="1:10" s="63" customFormat="1" ht="10.5" customHeight="1">
      <c r="A4" s="15" t="s">
        <v>139</v>
      </c>
      <c r="C4" s="18"/>
      <c r="D4" s="62"/>
      <c r="E4" s="14"/>
      <c r="F4" s="41"/>
      <c r="G4" s="118"/>
      <c r="H4" s="14"/>
      <c r="J4" s="47"/>
    </row>
    <row r="5" spans="1:10" s="63" customFormat="1" ht="15" customHeight="1" hidden="1">
      <c r="A5" s="15"/>
      <c r="C5" s="18"/>
      <c r="D5" s="62"/>
      <c r="E5" s="14"/>
      <c r="F5" s="41"/>
      <c r="G5" s="118"/>
      <c r="H5" s="14"/>
      <c r="I5" s="194" t="s">
        <v>329</v>
      </c>
      <c r="J5" s="190"/>
    </row>
    <row r="6" s="63" customFormat="1" ht="12.75" hidden="1">
      <c r="I6" s="193" t="s">
        <v>330</v>
      </c>
    </row>
    <row r="7" s="63" customFormat="1" ht="12.75">
      <c r="I7" s="193"/>
    </row>
    <row r="8" spans="1:9" s="63" customFormat="1" ht="12.75">
      <c r="A8" s="110" t="s">
        <v>236</v>
      </c>
      <c r="I8" s="108"/>
    </row>
    <row r="9" s="63" customFormat="1" ht="12.75">
      <c r="A9" s="16" t="s">
        <v>446</v>
      </c>
    </row>
    <row r="11" spans="7:9" ht="12.75">
      <c r="G11" s="101"/>
      <c r="H11" s="101" t="s">
        <v>251</v>
      </c>
      <c r="I11" s="101"/>
    </row>
    <row r="12" spans="6:9" ht="12.75">
      <c r="F12" s="101" t="s">
        <v>510</v>
      </c>
      <c r="H12" s="101" t="s">
        <v>224</v>
      </c>
      <c r="I12" s="101" t="str">
        <f>+F12</f>
        <v>9 months</v>
      </c>
    </row>
    <row r="13" spans="6:9" ht="12.75">
      <c r="F13" s="120" t="s">
        <v>511</v>
      </c>
      <c r="H13" s="120" t="s">
        <v>267</v>
      </c>
      <c r="I13" s="120" t="s">
        <v>512</v>
      </c>
    </row>
    <row r="14" spans="6:9" ht="12.75">
      <c r="F14" s="120"/>
      <c r="H14" s="120"/>
      <c r="I14" s="120"/>
    </row>
    <row r="15" spans="6:9" ht="12.75">
      <c r="F15" s="119" t="s">
        <v>145</v>
      </c>
      <c r="H15" s="119" t="s">
        <v>145</v>
      </c>
      <c r="I15" s="119" t="s">
        <v>145</v>
      </c>
    </row>
    <row r="17" spans="1:4" ht="12.75">
      <c r="A17" s="140" t="s">
        <v>252</v>
      </c>
      <c r="B17" s="94"/>
      <c r="C17" s="94"/>
      <c r="D17" s="94"/>
    </row>
    <row r="18" ht="12.75">
      <c r="B18" s="9"/>
    </row>
    <row r="19" spans="1:9" ht="12.75">
      <c r="A19" s="9" t="s">
        <v>325</v>
      </c>
      <c r="F19" s="9">
        <v>-9421</v>
      </c>
      <c r="H19" s="3">
        <v>27396</v>
      </c>
      <c r="I19" s="3">
        <v>-1471</v>
      </c>
    </row>
    <row r="20" ht="12.75">
      <c r="A20" s="9"/>
    </row>
    <row r="21" ht="12.75">
      <c r="A21" s="9" t="s">
        <v>253</v>
      </c>
    </row>
    <row r="22" spans="1:9" ht="12.75">
      <c r="A22" s="9" t="s">
        <v>254</v>
      </c>
      <c r="F22" s="9">
        <f>2098+742</f>
        <v>2840</v>
      </c>
      <c r="H22" s="3">
        <v>3543</v>
      </c>
      <c r="I22" s="3">
        <v>-3140</v>
      </c>
    </row>
    <row r="23" spans="1:9" ht="12.75">
      <c r="A23" s="9" t="s">
        <v>255</v>
      </c>
      <c r="F23" s="205">
        <f>12897+124</f>
        <v>13021</v>
      </c>
      <c r="H23" s="1">
        <v>-9149</v>
      </c>
      <c r="I23" s="1">
        <v>11424</v>
      </c>
    </row>
    <row r="24" ht="12.75">
      <c r="A24" s="9"/>
    </row>
    <row r="25" spans="1:9" ht="12.75">
      <c r="A25" s="9" t="s">
        <v>256</v>
      </c>
      <c r="F25" s="3">
        <f>SUM(F19:F24)</f>
        <v>6440</v>
      </c>
      <c r="H25" s="3">
        <f>SUM(H19:H24)</f>
        <v>21790</v>
      </c>
      <c r="I25" s="3">
        <f>SUM(I19:I24)</f>
        <v>6813</v>
      </c>
    </row>
    <row r="26" ht="12.75">
      <c r="A26" s="9"/>
    </row>
    <row r="27" spans="1:9" ht="12.75">
      <c r="A27" s="9" t="s">
        <v>257</v>
      </c>
      <c r="F27" s="1">
        <v>-3109</v>
      </c>
      <c r="H27" s="1">
        <v>9540</v>
      </c>
      <c r="I27" s="1">
        <v>-34432</v>
      </c>
    </row>
    <row r="28" ht="12.75">
      <c r="A28" s="9"/>
    </row>
    <row r="29" spans="1:9" ht="12.75">
      <c r="A29" s="9" t="s">
        <v>400</v>
      </c>
      <c r="F29" s="3">
        <f>SUM(F25:F28)</f>
        <v>3331</v>
      </c>
      <c r="H29" s="3">
        <f>SUM(H25:H28)</f>
        <v>31330</v>
      </c>
      <c r="I29" s="3">
        <f>SUM(I25:I28)</f>
        <v>-27619</v>
      </c>
    </row>
    <row r="30" spans="1:9" ht="12.75">
      <c r="A30" s="9" t="s">
        <v>442</v>
      </c>
      <c r="F30" s="3">
        <v>3982</v>
      </c>
      <c r="H30" s="3">
        <v>-2265</v>
      </c>
      <c r="I30" s="3">
        <v>1895</v>
      </c>
    </row>
    <row r="31" spans="1:9" ht="12.75">
      <c r="A31" s="9" t="s">
        <v>258</v>
      </c>
      <c r="F31" s="1">
        <v>-13051</v>
      </c>
      <c r="H31" s="1">
        <v>-7845</v>
      </c>
      <c r="I31" s="1">
        <v>-15271</v>
      </c>
    </row>
    <row r="33" spans="1:9" ht="13.5" thickBot="1">
      <c r="A33" s="110" t="s">
        <v>26</v>
      </c>
      <c r="F33" s="141">
        <f>SUM(F28:F32)</f>
        <v>-5738</v>
      </c>
      <c r="H33" s="141">
        <f>SUM(H28:H32)</f>
        <v>21220</v>
      </c>
      <c r="I33" s="141">
        <f>SUM(I28:I32)</f>
        <v>-40995</v>
      </c>
    </row>
    <row r="35" spans="1:4" ht="12.75">
      <c r="A35" s="140" t="s">
        <v>260</v>
      </c>
      <c r="B35" s="1"/>
      <c r="C35" s="1"/>
      <c r="D35" s="1"/>
    </row>
    <row r="36" spans="6:9" ht="12.75">
      <c r="F36" s="7"/>
      <c r="H36" s="7"/>
      <c r="I36" s="7"/>
    </row>
    <row r="37" spans="1:9" ht="12.75">
      <c r="A37" s="9" t="s">
        <v>261</v>
      </c>
      <c r="F37" s="3">
        <v>2340</v>
      </c>
      <c r="H37" s="3">
        <v>-18813</v>
      </c>
      <c r="I37" s="3">
        <v>-4886</v>
      </c>
    </row>
    <row r="38" spans="1:9" ht="12.75">
      <c r="A38" s="9" t="s">
        <v>262</v>
      </c>
      <c r="F38" s="1">
        <v>-4574</v>
      </c>
      <c r="H38" s="1">
        <v>-8025</v>
      </c>
      <c r="I38" s="1">
        <v>-4337</v>
      </c>
    </row>
    <row r="39" ht="12.75">
      <c r="A39" s="9"/>
    </row>
    <row r="40" spans="1:9" ht="13.5" thickBot="1">
      <c r="A40" s="110" t="s">
        <v>259</v>
      </c>
      <c r="F40" s="141">
        <f>SUM(F37:F39)</f>
        <v>-2234</v>
      </c>
      <c r="H40" s="141">
        <f>SUM(H37:H39)</f>
        <v>-26838</v>
      </c>
      <c r="I40" s="141">
        <f>SUM(I37:I39)</f>
        <v>-9223</v>
      </c>
    </row>
    <row r="41" ht="12.75">
      <c r="A41" s="9"/>
    </row>
    <row r="42" spans="1:4" ht="12.75">
      <c r="A42" s="140" t="s">
        <v>263</v>
      </c>
      <c r="B42" s="1"/>
      <c r="C42" s="1"/>
      <c r="D42" s="1"/>
    </row>
    <row r="43" spans="1:9" ht="12.75">
      <c r="A43" s="9" t="s">
        <v>264</v>
      </c>
      <c r="F43" s="3">
        <v>0</v>
      </c>
      <c r="H43" s="3">
        <v>1625</v>
      </c>
      <c r="I43" s="3">
        <v>65394</v>
      </c>
    </row>
    <row r="44" spans="1:9" ht="12.75">
      <c r="A44" s="9" t="s">
        <v>265</v>
      </c>
      <c r="F44" s="9">
        <f>3356-289</f>
        <v>3067</v>
      </c>
      <c r="H44" s="3">
        <v>18725</v>
      </c>
      <c r="I44" s="3">
        <v>-9567</v>
      </c>
    </row>
    <row r="45" spans="1:9" ht="12.75">
      <c r="A45" s="9" t="s">
        <v>266</v>
      </c>
      <c r="F45" s="1">
        <v>-17</v>
      </c>
      <c r="H45" s="1">
        <v>581</v>
      </c>
      <c r="I45" s="1">
        <v>-168</v>
      </c>
    </row>
    <row r="46" ht="12.75">
      <c r="A46" s="9"/>
    </row>
    <row r="47" spans="1:9" ht="13.5" thickBot="1">
      <c r="A47" s="110" t="s">
        <v>237</v>
      </c>
      <c r="F47" s="141">
        <f>SUM(F43:F46)</f>
        <v>3050</v>
      </c>
      <c r="H47" s="141">
        <f>SUM(H43:H46)</f>
        <v>20931</v>
      </c>
      <c r="I47" s="141">
        <f>SUM(I43:I46)</f>
        <v>55659</v>
      </c>
    </row>
    <row r="48" spans="1:9" ht="12.75">
      <c r="A48" s="93"/>
      <c r="F48" s="7"/>
      <c r="H48" s="7"/>
      <c r="I48" s="7"/>
    </row>
    <row r="49" spans="1:9" ht="12.75">
      <c r="A49" s="93" t="s">
        <v>441</v>
      </c>
      <c r="F49" s="7">
        <f>+F33+F40+F47</f>
        <v>-4922</v>
      </c>
      <c r="H49" s="7">
        <f>+H33+H40+H47</f>
        <v>15313</v>
      </c>
      <c r="I49" s="7">
        <f>+I33+I40+I47</f>
        <v>5441</v>
      </c>
    </row>
    <row r="50" ht="12.75">
      <c r="A50" s="93"/>
    </row>
    <row r="51" spans="1:9" ht="12.75">
      <c r="A51" s="9" t="s">
        <v>240</v>
      </c>
      <c r="F51" s="93">
        <f>-123+16</f>
        <v>-107</v>
      </c>
      <c r="H51" s="3">
        <v>-1155</v>
      </c>
      <c r="I51" s="93">
        <v>-174</v>
      </c>
    </row>
    <row r="53" spans="1:9" ht="12.75">
      <c r="A53" s="9" t="s">
        <v>238</v>
      </c>
      <c r="F53" s="3">
        <v>-21293</v>
      </c>
      <c r="H53" s="3">
        <v>-32619</v>
      </c>
      <c r="I53" s="3">
        <v>-17011</v>
      </c>
    </row>
    <row r="55" spans="1:9" ht="12.75">
      <c r="A55" s="9" t="s">
        <v>240</v>
      </c>
      <c r="F55" s="94">
        <v>-16</v>
      </c>
      <c r="H55" s="1">
        <v>-25</v>
      </c>
      <c r="I55" s="94">
        <v>76</v>
      </c>
    </row>
    <row r="57" spans="1:9" ht="13.5" thickBot="1">
      <c r="A57" s="110" t="s">
        <v>239</v>
      </c>
      <c r="F57" s="141">
        <f>SUM(F49:F56)</f>
        <v>-26338</v>
      </c>
      <c r="H57" s="1">
        <f>SUM(H49:H56)</f>
        <v>-18486</v>
      </c>
      <c r="I57" s="141">
        <f>SUM(I49:I56)</f>
        <v>-11668</v>
      </c>
    </row>
    <row r="59" ht="12.75">
      <c r="A59" s="9" t="s">
        <v>272</v>
      </c>
    </row>
    <row r="60" spans="1:9" ht="12.75">
      <c r="A60" s="9"/>
      <c r="F60" s="36"/>
      <c r="I60" s="36"/>
    </row>
    <row r="61" spans="1:9" ht="12.75">
      <c r="A61" s="9"/>
      <c r="F61" s="36"/>
      <c r="I61" s="36"/>
    </row>
    <row r="62" spans="1:9" ht="12.75">
      <c r="A62" s="9"/>
      <c r="F62" s="36" t="s">
        <v>145</v>
      </c>
      <c r="I62" s="36" t="s">
        <v>145</v>
      </c>
    </row>
    <row r="63" spans="1:9" ht="12.75">
      <c r="A63" s="9" t="s">
        <v>273</v>
      </c>
      <c r="F63" s="3">
        <v>1243</v>
      </c>
      <c r="I63" s="3">
        <v>4657</v>
      </c>
    </row>
    <row r="64" spans="1:9" ht="12.75">
      <c r="A64" s="9" t="s">
        <v>274</v>
      </c>
      <c r="F64" s="3">
        <v>1281</v>
      </c>
      <c r="I64" s="3">
        <v>7271</v>
      </c>
    </row>
    <row r="65" spans="1:9" ht="12.75">
      <c r="A65" s="9" t="s">
        <v>161</v>
      </c>
      <c r="F65" s="1">
        <v>-27597</v>
      </c>
      <c r="I65" s="1">
        <v>-22366</v>
      </c>
    </row>
    <row r="66" spans="1:9" ht="12.75">
      <c r="A66" s="9"/>
      <c r="F66" s="3">
        <f>SUM(F63:F65)</f>
        <v>-25073</v>
      </c>
      <c r="I66" s="3">
        <f>SUM(I63:I65)</f>
        <v>-10438</v>
      </c>
    </row>
    <row r="67" spans="1:9" ht="12.75">
      <c r="A67" s="9" t="s">
        <v>275</v>
      </c>
      <c r="F67" s="3">
        <v>-1265</v>
      </c>
      <c r="I67" s="3">
        <v>-1230</v>
      </c>
    </row>
    <row r="68" spans="6:9" ht="12.75">
      <c r="F68" s="144">
        <f>SUM(F66:F67)</f>
        <v>-26338</v>
      </c>
      <c r="I68" s="144">
        <f>SUM(I66:I67)</f>
        <v>-11668</v>
      </c>
    </row>
    <row r="69" ht="12.75">
      <c r="F69" s="7"/>
    </row>
    <row r="70" ht="12.75">
      <c r="A70" s="67" t="s">
        <v>22</v>
      </c>
    </row>
    <row r="71" ht="12.75">
      <c r="A71" s="16" t="s">
        <v>372</v>
      </c>
    </row>
  </sheetData>
  <printOptions/>
  <pageMargins left="0.75" right="0.75" top="0.76" bottom="0.74" header="0.5" footer="0.5"/>
  <pageSetup fitToHeight="1" fitToWidth="1" horizontalDpi="300" verticalDpi="300" orientation="portrait" scale="78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8"/>
  <sheetViews>
    <sheetView tabSelected="1" workbookViewId="0" topLeftCell="A1">
      <selection activeCell="B479" sqref="B479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3.7109375" style="0" customWidth="1"/>
    <col min="12" max="12" width="4.8515625" style="0" customWidth="1"/>
  </cols>
  <sheetData>
    <row r="1" ht="12.75">
      <c r="A1" s="21" t="s">
        <v>147</v>
      </c>
    </row>
    <row r="2" spans="1:11" ht="12.75">
      <c r="A2" s="121" t="s">
        <v>141</v>
      </c>
      <c r="K2" s="108"/>
    </row>
    <row r="3" spans="1:11" ht="12.75">
      <c r="A3" s="121"/>
      <c r="K3" s="108"/>
    </row>
    <row r="4" ht="12.75">
      <c r="A4" s="121"/>
    </row>
    <row r="5" ht="12.75">
      <c r="A5" s="21" t="s">
        <v>454</v>
      </c>
    </row>
    <row r="6" ht="12.75">
      <c r="A6" s="21"/>
    </row>
    <row r="7" spans="1:3" ht="12.75">
      <c r="A7" s="122" t="s">
        <v>83</v>
      </c>
      <c r="B7" s="123" t="s">
        <v>225</v>
      </c>
      <c r="C7" s="123"/>
    </row>
    <row r="9" spans="1:3" ht="12.75">
      <c r="A9" s="22">
        <v>1</v>
      </c>
      <c r="B9" s="20" t="s">
        <v>142</v>
      </c>
      <c r="C9" s="20"/>
    </row>
    <row r="10" spans="2:10" ht="12.75">
      <c r="B10" s="22" t="s">
        <v>32</v>
      </c>
      <c r="C10" s="22"/>
      <c r="D10" s="23"/>
      <c r="E10" s="23"/>
      <c r="F10" s="23"/>
      <c r="G10" s="23"/>
      <c r="H10" s="23"/>
      <c r="I10" s="23"/>
      <c r="J10" s="22"/>
    </row>
    <row r="11" spans="2:9" ht="12.75">
      <c r="B11" s="22" t="s">
        <v>332</v>
      </c>
      <c r="C11" s="22"/>
      <c r="D11" s="23"/>
      <c r="E11" s="23"/>
      <c r="F11" s="23"/>
      <c r="G11" s="23"/>
      <c r="H11" s="23"/>
      <c r="I11" s="23"/>
    </row>
    <row r="12" spans="2:9" ht="12.75">
      <c r="B12" s="22"/>
      <c r="C12" s="22"/>
      <c r="D12" s="23"/>
      <c r="E12" s="23"/>
      <c r="F12" s="23"/>
      <c r="G12" s="23"/>
      <c r="H12" s="23"/>
      <c r="I12" s="23"/>
    </row>
    <row r="13" spans="2:9" ht="12.75">
      <c r="B13" s="22" t="s">
        <v>33</v>
      </c>
      <c r="C13" s="22"/>
      <c r="D13" s="23"/>
      <c r="E13" s="23"/>
      <c r="F13" s="23"/>
      <c r="G13" s="23"/>
      <c r="H13" s="23"/>
      <c r="I13" s="23"/>
    </row>
    <row r="14" spans="2:9" ht="12.75">
      <c r="B14" s="22" t="s">
        <v>379</v>
      </c>
      <c r="C14" s="22"/>
      <c r="D14" s="23"/>
      <c r="E14" s="23"/>
      <c r="F14" s="23"/>
      <c r="G14" s="23"/>
      <c r="H14" s="23"/>
      <c r="I14" s="23"/>
    </row>
    <row r="16" spans="2:3" ht="12.75">
      <c r="B16" s="22" t="s">
        <v>226</v>
      </c>
      <c r="C16" s="22"/>
    </row>
    <row r="17" spans="2:3" ht="12.75">
      <c r="B17" s="22" t="s">
        <v>380</v>
      </c>
      <c r="C17" s="22"/>
    </row>
    <row r="18" spans="2:3" ht="12.75">
      <c r="B18" s="22"/>
      <c r="C18" s="22"/>
    </row>
    <row r="19" spans="1:3" ht="12.75">
      <c r="A19" s="22">
        <v>2</v>
      </c>
      <c r="B19" s="90" t="s">
        <v>227</v>
      </c>
      <c r="C19" s="90"/>
    </row>
    <row r="20" ht="12.75">
      <c r="B20" t="s">
        <v>381</v>
      </c>
    </row>
    <row r="21" ht="12.75">
      <c r="B21" t="s">
        <v>34</v>
      </c>
    </row>
    <row r="23" spans="1:5" ht="12.75">
      <c r="A23" s="22">
        <v>3</v>
      </c>
      <c r="B23" s="207" t="s">
        <v>154</v>
      </c>
      <c r="C23" s="208"/>
      <c r="D23" s="209"/>
      <c r="E23" s="209"/>
    </row>
    <row r="24" spans="2:5" ht="12.75" hidden="1">
      <c r="B24" s="91" t="s">
        <v>270</v>
      </c>
      <c r="C24" s="88"/>
      <c r="D24" s="88"/>
      <c r="E24" s="88"/>
    </row>
    <row r="25" spans="2:6" ht="12.75" hidden="1">
      <c r="B25" s="91"/>
      <c r="C25" s="88"/>
      <c r="D25" s="88"/>
      <c r="E25" s="88"/>
      <c r="F25" t="s">
        <v>20</v>
      </c>
    </row>
    <row r="26" spans="2:5" ht="12.75" hidden="1">
      <c r="B26" s="89" t="s">
        <v>382</v>
      </c>
      <c r="C26" s="88"/>
      <c r="D26" s="88"/>
      <c r="E26" s="88"/>
    </row>
    <row r="27" spans="2:5" ht="12.75" hidden="1">
      <c r="B27" s="89" t="s">
        <v>346</v>
      </c>
      <c r="C27" s="88"/>
      <c r="D27" s="88"/>
      <c r="E27" s="88"/>
    </row>
    <row r="28" spans="2:5" ht="12.75">
      <c r="B28" s="89" t="s">
        <v>423</v>
      </c>
      <c r="C28" s="88"/>
      <c r="D28" s="88"/>
      <c r="E28" s="88"/>
    </row>
    <row r="29" spans="2:5" ht="12.75">
      <c r="B29" s="89" t="s">
        <v>424</v>
      </c>
      <c r="C29" s="88"/>
      <c r="D29" s="88"/>
      <c r="E29" s="88"/>
    </row>
    <row r="30" spans="3:4" ht="12.75">
      <c r="C30" s="20"/>
      <c r="D30" s="20"/>
    </row>
    <row r="31" spans="1:4" ht="12.75">
      <c r="A31" s="22">
        <v>4</v>
      </c>
      <c r="B31" s="90" t="s">
        <v>72</v>
      </c>
      <c r="C31" s="20"/>
      <c r="D31" s="20"/>
    </row>
    <row r="32" spans="1:2" s="89" customFormat="1" ht="12.75">
      <c r="A32" s="103"/>
      <c r="B32" s="89" t="s">
        <v>455</v>
      </c>
    </row>
    <row r="33" spans="1:2" s="89" customFormat="1" ht="12.75">
      <c r="A33" s="103"/>
      <c r="B33" s="89" t="s">
        <v>475</v>
      </c>
    </row>
    <row r="34" spans="2:3" ht="12.75" hidden="1">
      <c r="B34" s="89" t="s">
        <v>347</v>
      </c>
      <c r="C34" s="89"/>
    </row>
    <row r="35" spans="2:3" ht="12.75" hidden="1">
      <c r="B35" s="89" t="s">
        <v>348</v>
      </c>
      <c r="C35" s="89"/>
    </row>
    <row r="36" spans="2:3" ht="12.75" hidden="1">
      <c r="B36" s="89" t="s">
        <v>383</v>
      </c>
      <c r="C36" s="89"/>
    </row>
    <row r="37" spans="2:3" ht="12.75" hidden="1">
      <c r="B37" s="89" t="s">
        <v>384</v>
      </c>
      <c r="C37" s="89"/>
    </row>
    <row r="38" spans="2:8" ht="12.75" hidden="1">
      <c r="B38" s="89"/>
      <c r="C38" s="89"/>
      <c r="H38" s="11" t="s">
        <v>145</v>
      </c>
    </row>
    <row r="39" spans="2:8" ht="12.75" hidden="1">
      <c r="B39" s="89"/>
      <c r="C39" s="89" t="s">
        <v>407</v>
      </c>
      <c r="H39" s="3">
        <v>-2131</v>
      </c>
    </row>
    <row r="40" spans="2:8" ht="12.75" hidden="1">
      <c r="B40" s="89"/>
      <c r="C40" s="89" t="s">
        <v>408</v>
      </c>
      <c r="H40" s="3">
        <v>363</v>
      </c>
    </row>
    <row r="41" spans="2:8" ht="12.75" hidden="1">
      <c r="B41" s="89"/>
      <c r="C41" s="89"/>
      <c r="H41" s="144">
        <f>SUM(H39:H40)</f>
        <v>-1768</v>
      </c>
    </row>
    <row r="42" ht="12.75">
      <c r="B42" s="89"/>
    </row>
    <row r="43" spans="1:10" ht="12.75">
      <c r="A43" s="22">
        <v>5</v>
      </c>
      <c r="B43" s="90" t="s">
        <v>73</v>
      </c>
      <c r="C43" s="90"/>
      <c r="J43" s="7"/>
    </row>
    <row r="44" spans="2:10" ht="12.75">
      <c r="B44" t="s">
        <v>74</v>
      </c>
      <c r="J44" s="7"/>
    </row>
    <row r="45" spans="2:10" ht="12.75">
      <c r="B45" s="127"/>
      <c r="C45" s="127"/>
      <c r="D45" s="127"/>
      <c r="E45" s="127"/>
      <c r="J45" s="7"/>
    </row>
    <row r="46" spans="1:5" ht="15.75" customHeight="1">
      <c r="A46" s="22">
        <v>6</v>
      </c>
      <c r="B46" s="207" t="s">
        <v>69</v>
      </c>
      <c r="C46" s="207"/>
      <c r="D46" s="127"/>
      <c r="E46" s="127"/>
    </row>
    <row r="47" ht="12.75" customHeight="1">
      <c r="B47" t="s">
        <v>456</v>
      </c>
    </row>
    <row r="48" ht="12.75" customHeight="1">
      <c r="B48" t="s">
        <v>457</v>
      </c>
    </row>
    <row r="49" ht="12.75" customHeight="1" hidden="1">
      <c r="B49" t="s">
        <v>323</v>
      </c>
    </row>
    <row r="50" ht="12.75" customHeight="1" hidden="1">
      <c r="C50" t="s">
        <v>322</v>
      </c>
    </row>
    <row r="51" spans="2:3" ht="12.75" customHeight="1">
      <c r="B51" t="s">
        <v>391</v>
      </c>
      <c r="C51" t="s">
        <v>410</v>
      </c>
    </row>
    <row r="52" ht="12.75" customHeight="1">
      <c r="C52" t="s">
        <v>411</v>
      </c>
    </row>
    <row r="53" spans="2:3" ht="12.75" customHeight="1">
      <c r="B53" t="s">
        <v>391</v>
      </c>
      <c r="C53" t="s">
        <v>413</v>
      </c>
    </row>
    <row r="54" ht="12.75" customHeight="1">
      <c r="C54" t="s">
        <v>412</v>
      </c>
    </row>
    <row r="55" spans="1:3" s="89" customFormat="1" ht="14.25" customHeight="1">
      <c r="A55" s="103"/>
      <c r="B55" s="89" t="s">
        <v>391</v>
      </c>
      <c r="C55" t="s">
        <v>401</v>
      </c>
    </row>
    <row r="56" spans="1:3" s="89" customFormat="1" ht="14.25" customHeight="1">
      <c r="A56" s="103"/>
      <c r="B56"/>
      <c r="C56" t="s">
        <v>403</v>
      </c>
    </row>
    <row r="57" s="89" customFormat="1" ht="12.75">
      <c r="A57" s="103"/>
    </row>
    <row r="58" spans="1:3" s="89" customFormat="1" ht="12.75">
      <c r="A58" s="103">
        <v>7</v>
      </c>
      <c r="B58" s="90" t="s">
        <v>75</v>
      </c>
      <c r="C58" s="90"/>
    </row>
    <row r="59" spans="1:2" s="89" customFormat="1" ht="12.75">
      <c r="A59" s="103"/>
      <c r="B59" s="89" t="s">
        <v>77</v>
      </c>
    </row>
    <row r="60" s="89" customFormat="1" ht="12.75">
      <c r="A60" s="103"/>
    </row>
    <row r="61" spans="1:3" ht="12.75">
      <c r="A61" s="22">
        <v>8</v>
      </c>
      <c r="B61" s="90" t="s">
        <v>167</v>
      </c>
      <c r="C61" s="90"/>
    </row>
    <row r="62" spans="2:10" ht="12.75">
      <c r="B62" s="20"/>
      <c r="C62" s="20"/>
      <c r="F62" s="11" t="s">
        <v>189</v>
      </c>
      <c r="G62" s="11"/>
      <c r="H62" s="11" t="s">
        <v>191</v>
      </c>
      <c r="J62" s="11"/>
    </row>
    <row r="63" spans="2:10" ht="12.75">
      <c r="B63" s="20"/>
      <c r="C63" s="20"/>
      <c r="F63" s="11" t="s">
        <v>190</v>
      </c>
      <c r="G63" s="11"/>
      <c r="H63" s="11" t="s">
        <v>192</v>
      </c>
      <c r="J63" s="11"/>
    </row>
    <row r="64" spans="2:10" ht="12.75">
      <c r="B64" s="20"/>
      <c r="C64" s="20"/>
      <c r="F64" s="11" t="s">
        <v>182</v>
      </c>
      <c r="G64" s="11"/>
      <c r="H64" s="11" t="s">
        <v>146</v>
      </c>
      <c r="I64" s="38"/>
      <c r="J64" s="11"/>
    </row>
    <row r="65" spans="2:10" ht="12.75">
      <c r="B65" s="20"/>
      <c r="C65" s="20"/>
      <c r="F65" s="11" t="s">
        <v>145</v>
      </c>
      <c r="H65" s="11" t="s">
        <v>145</v>
      </c>
      <c r="I65" s="2"/>
      <c r="J65" s="124"/>
    </row>
    <row r="66" spans="1:10" s="89" customFormat="1" ht="12.75">
      <c r="A66" s="103"/>
      <c r="F66" s="93"/>
      <c r="G66" s="158"/>
      <c r="H66" s="158"/>
      <c r="I66" s="100"/>
      <c r="J66" s="100"/>
    </row>
    <row r="67" spans="1:10" s="89" customFormat="1" ht="12.75">
      <c r="A67" s="103"/>
      <c r="B67" s="89" t="s">
        <v>168</v>
      </c>
      <c r="F67" s="93">
        <v>8148</v>
      </c>
      <c r="G67" s="158"/>
      <c r="H67" s="196">
        <v>-724</v>
      </c>
      <c r="I67" s="195"/>
      <c r="J67" s="100"/>
    </row>
    <row r="68" spans="1:10" s="89" customFormat="1" ht="12.75">
      <c r="A68" s="103"/>
      <c r="B68" s="89" t="s">
        <v>169</v>
      </c>
      <c r="F68" s="93">
        <v>13852</v>
      </c>
      <c r="G68" s="158"/>
      <c r="H68" s="93">
        <v>3472</v>
      </c>
      <c r="I68" s="138"/>
      <c r="J68" s="100"/>
    </row>
    <row r="69" spans="1:10" s="89" customFormat="1" ht="12.75">
      <c r="A69" s="103"/>
      <c r="B69" s="89" t="s">
        <v>170</v>
      </c>
      <c r="F69" s="93">
        <v>7058</v>
      </c>
      <c r="G69" s="158"/>
      <c r="H69" s="93">
        <f>-981-300</f>
        <v>-1281</v>
      </c>
      <c r="I69" s="100"/>
      <c r="J69" s="100"/>
    </row>
    <row r="70" spans="1:10" s="89" customFormat="1" ht="12.75">
      <c r="A70" s="103"/>
      <c r="B70" s="89" t="s">
        <v>197</v>
      </c>
      <c r="F70" s="94">
        <v>8835</v>
      </c>
      <c r="G70" s="92"/>
      <c r="H70" s="94">
        <v>2133</v>
      </c>
      <c r="I70" s="138"/>
      <c r="J70" s="100"/>
    </row>
    <row r="71" spans="1:10" s="89" customFormat="1" ht="12.75">
      <c r="A71" s="103"/>
      <c r="F71" s="93">
        <f>SUM(F66:F70)</f>
        <v>37893</v>
      </c>
      <c r="G71" s="92"/>
      <c r="H71" s="93">
        <f>SUM(H66:H70)</f>
        <v>3600</v>
      </c>
      <c r="I71" s="100"/>
      <c r="J71" s="100"/>
    </row>
    <row r="72" spans="1:10" s="89" customFormat="1" ht="14.25" customHeight="1">
      <c r="A72" s="103"/>
      <c r="B72" s="89" t="s">
        <v>276</v>
      </c>
      <c r="F72" s="93">
        <v>-62</v>
      </c>
      <c r="G72" s="158"/>
      <c r="H72" s="93">
        <v>0</v>
      </c>
      <c r="I72" s="100"/>
      <c r="J72" s="100"/>
    </row>
    <row r="73" spans="1:10" s="89" customFormat="1" ht="12.75">
      <c r="A73" s="103"/>
      <c r="B73" s="89" t="s">
        <v>177</v>
      </c>
      <c r="F73" s="93">
        <v>0</v>
      </c>
      <c r="G73" s="158"/>
      <c r="H73" s="93">
        <v>-13026</v>
      </c>
      <c r="I73" s="100"/>
      <c r="J73" s="100"/>
    </row>
    <row r="74" spans="1:10" s="89" customFormat="1" ht="12.75">
      <c r="A74" s="103"/>
      <c r="B74" s="89" t="s">
        <v>122</v>
      </c>
      <c r="F74" s="93">
        <v>0</v>
      </c>
      <c r="G74" s="158"/>
      <c r="H74" s="93">
        <v>1773</v>
      </c>
      <c r="I74" s="100"/>
      <c r="J74" s="100"/>
    </row>
    <row r="75" spans="1:10" s="89" customFormat="1" ht="12.75">
      <c r="A75" s="103"/>
      <c r="B75" s="89" t="s">
        <v>420</v>
      </c>
      <c r="F75" s="93">
        <v>0</v>
      </c>
      <c r="G75" s="92"/>
      <c r="H75" s="93">
        <v>-1768</v>
      </c>
      <c r="I75" s="100"/>
      <c r="J75" s="100"/>
    </row>
    <row r="76" spans="1:10" s="89" customFormat="1" ht="13.5" customHeight="1">
      <c r="A76" s="103"/>
      <c r="F76" s="95">
        <f>SUM(F71:F75)</f>
        <v>37831</v>
      </c>
      <c r="G76" s="195"/>
      <c r="H76" s="95">
        <f>SUM(H71:H75)</f>
        <v>-9421</v>
      </c>
      <c r="I76" s="100"/>
      <c r="J76" s="100"/>
    </row>
    <row r="77" spans="1:10" s="89" customFormat="1" ht="13.5" customHeight="1">
      <c r="A77" s="103"/>
      <c r="F77" s="100"/>
      <c r="G77" s="92"/>
      <c r="H77" s="100"/>
      <c r="I77" s="100"/>
      <c r="J77" s="100"/>
    </row>
    <row r="78" spans="1:3" ht="12.75">
      <c r="A78" s="22">
        <v>9</v>
      </c>
      <c r="B78" s="90" t="s">
        <v>70</v>
      </c>
      <c r="C78" s="20"/>
    </row>
    <row r="79" ht="12.75">
      <c r="B79" t="s">
        <v>42</v>
      </c>
    </row>
    <row r="80" ht="12.75">
      <c r="B80" t="s">
        <v>385</v>
      </c>
    </row>
    <row r="82" spans="1:3" ht="12.75">
      <c r="A82" s="22">
        <v>10</v>
      </c>
      <c r="B82" s="90" t="s">
        <v>76</v>
      </c>
      <c r="C82" s="90"/>
    </row>
    <row r="83" spans="2:3" ht="12.75" hidden="1">
      <c r="B83" t="s">
        <v>414</v>
      </c>
      <c r="C83" s="90"/>
    </row>
    <row r="84" ht="12.75">
      <c r="B84" t="s">
        <v>458</v>
      </c>
    </row>
    <row r="85" ht="12.75">
      <c r="B85" t="s">
        <v>409</v>
      </c>
    </row>
    <row r="86" ht="12.75">
      <c r="B86" t="s">
        <v>392</v>
      </c>
    </row>
    <row r="88" spans="2:3" ht="12.75" hidden="1">
      <c r="B88" s="219" t="s">
        <v>202</v>
      </c>
      <c r="C88" t="s">
        <v>481</v>
      </c>
    </row>
    <row r="89" spans="2:3" ht="12.75" hidden="1">
      <c r="B89" s="219"/>
      <c r="C89" t="s">
        <v>476</v>
      </c>
    </row>
    <row r="90" spans="2:3" ht="12.75" hidden="1">
      <c r="B90" s="219"/>
      <c r="C90" t="s">
        <v>477</v>
      </c>
    </row>
    <row r="91" spans="2:3" ht="12.75" hidden="1">
      <c r="B91" s="219"/>
      <c r="C91" t="s">
        <v>478</v>
      </c>
    </row>
    <row r="92" spans="2:3" ht="12.75">
      <c r="B92" s="219" t="s">
        <v>202</v>
      </c>
      <c r="C92" t="s">
        <v>522</v>
      </c>
    </row>
    <row r="93" spans="2:3" ht="12.75">
      <c r="B93" s="219"/>
      <c r="C93" t="s">
        <v>523</v>
      </c>
    </row>
    <row r="94" spans="2:3" ht="12.75" hidden="1">
      <c r="B94" s="219" t="s">
        <v>496</v>
      </c>
      <c r="C94" t="s">
        <v>482</v>
      </c>
    </row>
    <row r="95" ht="12.75" hidden="1">
      <c r="C95" t="s">
        <v>484</v>
      </c>
    </row>
    <row r="96" spans="2:3" ht="12.75" hidden="1">
      <c r="B96" s="219"/>
      <c r="C96" t="s">
        <v>483</v>
      </c>
    </row>
    <row r="97" spans="2:3" ht="12.75">
      <c r="B97" s="219" t="s">
        <v>496</v>
      </c>
      <c r="C97" t="s">
        <v>0</v>
      </c>
    </row>
    <row r="98" ht="12.75">
      <c r="C98" t="s">
        <v>1</v>
      </c>
    </row>
    <row r="99" spans="2:3" ht="12.75" hidden="1">
      <c r="B99" s="219" t="s">
        <v>497</v>
      </c>
      <c r="C99" t="s">
        <v>485</v>
      </c>
    </row>
    <row r="100" ht="12.75" hidden="1">
      <c r="C100" t="s">
        <v>489</v>
      </c>
    </row>
    <row r="101" ht="12.75" hidden="1">
      <c r="C101" t="s">
        <v>479</v>
      </c>
    </row>
    <row r="102" spans="2:3" ht="12.75">
      <c r="B102" s="219" t="s">
        <v>497</v>
      </c>
      <c r="C102" t="s">
        <v>2</v>
      </c>
    </row>
    <row r="103" ht="12.75">
      <c r="C103" t="s">
        <v>3</v>
      </c>
    </row>
    <row r="104" spans="2:3" ht="12.75">
      <c r="B104" t="s">
        <v>480</v>
      </c>
      <c r="C104" t="s">
        <v>524</v>
      </c>
    </row>
    <row r="105" ht="12.75">
      <c r="C105" t="s">
        <v>525</v>
      </c>
    </row>
    <row r="107" spans="1:3" ht="12.75">
      <c r="A107" s="22">
        <v>11</v>
      </c>
      <c r="B107" s="90" t="s">
        <v>71</v>
      </c>
      <c r="C107" s="90"/>
    </row>
    <row r="108" spans="1:2" s="25" customFormat="1" ht="12.75" hidden="1">
      <c r="A108" s="61"/>
      <c r="B108" s="89" t="s">
        <v>340</v>
      </c>
    </row>
    <row r="109" spans="1:2" s="25" customFormat="1" ht="12.75" hidden="1">
      <c r="A109" s="61"/>
      <c r="B109" s="89" t="s">
        <v>415</v>
      </c>
    </row>
    <row r="110" spans="1:2" s="25" customFormat="1" ht="12.75" hidden="1">
      <c r="A110" s="61"/>
      <c r="B110" s="89" t="s">
        <v>399</v>
      </c>
    </row>
    <row r="111" spans="1:2" s="25" customFormat="1" ht="12.75">
      <c r="A111" s="61"/>
      <c r="B111" s="89" t="s">
        <v>16</v>
      </c>
    </row>
    <row r="112" spans="1:2" s="25" customFormat="1" ht="12.75">
      <c r="A112" s="61"/>
      <c r="B112" s="89" t="s">
        <v>17</v>
      </c>
    </row>
    <row r="113" spans="1:2" s="25" customFormat="1" ht="12.75">
      <c r="A113" s="61"/>
      <c r="B113" s="89"/>
    </row>
    <row r="114" spans="1:3" ht="12.75">
      <c r="A114" s="22">
        <v>12</v>
      </c>
      <c r="B114" s="90" t="s">
        <v>228</v>
      </c>
      <c r="C114" s="90"/>
    </row>
    <row r="115" spans="2:3" ht="12.75">
      <c r="B115" s="25" t="s">
        <v>386</v>
      </c>
      <c r="C115" s="25"/>
    </row>
    <row r="116" spans="2:3" ht="12.75">
      <c r="B116" s="25" t="s">
        <v>57</v>
      </c>
      <c r="C116" s="25"/>
    </row>
    <row r="117" spans="2:8" ht="12.75">
      <c r="B117" s="25"/>
      <c r="C117" s="25"/>
      <c r="H117" s="11" t="s">
        <v>81</v>
      </c>
    </row>
    <row r="118" spans="2:8" ht="12.75">
      <c r="B118" s="25"/>
      <c r="C118" s="25"/>
      <c r="H118" s="11" t="s">
        <v>82</v>
      </c>
    </row>
    <row r="119" spans="2:8" ht="12.75">
      <c r="B119" s="25"/>
      <c r="C119" s="25"/>
      <c r="H119" s="11" t="s">
        <v>145</v>
      </c>
    </row>
    <row r="120" spans="2:3" ht="12.75">
      <c r="B120" s="25" t="s">
        <v>78</v>
      </c>
      <c r="C120" s="25"/>
    </row>
    <row r="121" spans="2:3" ht="12.75">
      <c r="B121" s="25" t="s">
        <v>79</v>
      </c>
      <c r="C121" s="25"/>
    </row>
    <row r="122" spans="2:9" ht="12.75">
      <c r="B122" s="25" t="s">
        <v>80</v>
      </c>
      <c r="C122" s="25"/>
      <c r="H122" s="174">
        <v>-19878</v>
      </c>
      <c r="I122" s="89" t="s">
        <v>89</v>
      </c>
    </row>
    <row r="123" spans="2:8" ht="12.75">
      <c r="B123" s="25" t="s">
        <v>246</v>
      </c>
      <c r="C123" s="25"/>
      <c r="H123" s="93">
        <v>-2</v>
      </c>
    </row>
    <row r="124" spans="2:3" ht="12.75">
      <c r="B124" s="25"/>
      <c r="C124" s="25"/>
    </row>
    <row r="125" spans="2:8" ht="12.75">
      <c r="B125" s="25"/>
      <c r="C125" s="25"/>
      <c r="H125" s="144">
        <f>SUM(H121:H124)</f>
        <v>-19880</v>
      </c>
    </row>
    <row r="126" spans="2:8" ht="12.75">
      <c r="B126" s="25"/>
      <c r="C126" s="25"/>
      <c r="H126" s="7"/>
    </row>
    <row r="127" spans="2:8" ht="12.75">
      <c r="B127" s="89" t="s">
        <v>89</v>
      </c>
      <c r="C127" s="25" t="s">
        <v>390</v>
      </c>
      <c r="H127" s="7"/>
    </row>
    <row r="128" spans="2:8" ht="12.75">
      <c r="B128" s="25"/>
      <c r="C128" s="25"/>
      <c r="H128" s="2"/>
    </row>
    <row r="129" spans="2:3" ht="12.75">
      <c r="B129" s="89" t="s">
        <v>198</v>
      </c>
      <c r="C129" s="89" t="s">
        <v>303</v>
      </c>
    </row>
    <row r="130" ht="12.75">
      <c r="C130" s="89" t="s">
        <v>304</v>
      </c>
    </row>
    <row r="131" ht="12.75">
      <c r="C131" s="89" t="s">
        <v>306</v>
      </c>
    </row>
    <row r="132" ht="12.75">
      <c r="C132" s="89" t="s">
        <v>305</v>
      </c>
    </row>
    <row r="133" ht="12.75">
      <c r="C133" s="89"/>
    </row>
    <row r="134" ht="12.75">
      <c r="C134" s="89" t="s">
        <v>416</v>
      </c>
    </row>
    <row r="135" ht="12.75">
      <c r="C135" s="89" t="s">
        <v>55</v>
      </c>
    </row>
    <row r="136" spans="2:3" ht="12.75">
      <c r="B136" s="89"/>
      <c r="C136" s="89"/>
    </row>
    <row r="137" spans="2:3" ht="12.75">
      <c r="B137" s="89" t="s">
        <v>349</v>
      </c>
      <c r="C137" s="89" t="s">
        <v>526</v>
      </c>
    </row>
    <row r="138" ht="12.75">
      <c r="C138" s="89" t="s">
        <v>35</v>
      </c>
    </row>
    <row r="139" ht="12.75">
      <c r="C139" s="89" t="s">
        <v>36</v>
      </c>
    </row>
    <row r="140" ht="12.75">
      <c r="C140" s="89" t="s">
        <v>37</v>
      </c>
    </row>
    <row r="141" ht="12.75">
      <c r="C141" s="89"/>
    </row>
    <row r="142" ht="12.75">
      <c r="C142" s="89" t="s">
        <v>387</v>
      </c>
    </row>
    <row r="143" ht="12.75">
      <c r="C143" s="89" t="s">
        <v>514</v>
      </c>
    </row>
    <row r="144" ht="12.75">
      <c r="C144" s="89" t="s">
        <v>513</v>
      </c>
    </row>
    <row r="145" ht="12.75">
      <c r="C145" s="89"/>
    </row>
    <row r="146" ht="12.75">
      <c r="C146" s="89"/>
    </row>
    <row r="147" ht="12.75">
      <c r="C147" s="89"/>
    </row>
    <row r="148" ht="12.75">
      <c r="C148" s="89"/>
    </row>
    <row r="149" ht="12.75">
      <c r="C149" s="89"/>
    </row>
    <row r="150" ht="12.75">
      <c r="C150" s="89"/>
    </row>
    <row r="151" ht="12.75">
      <c r="C151" s="89"/>
    </row>
    <row r="152" ht="12.75">
      <c r="C152" s="89"/>
    </row>
    <row r="153" spans="1:3" ht="12.75">
      <c r="A153" s="122" t="s">
        <v>84</v>
      </c>
      <c r="B153" s="123" t="s">
        <v>247</v>
      </c>
      <c r="C153" s="123"/>
    </row>
    <row r="154" spans="2:3" ht="12.75">
      <c r="B154" s="123" t="s">
        <v>333</v>
      </c>
      <c r="C154" s="123"/>
    </row>
    <row r="155" spans="2:3" ht="12.75">
      <c r="B155" s="123"/>
      <c r="C155" s="123"/>
    </row>
    <row r="156" spans="1:3" ht="12.75">
      <c r="A156" s="22">
        <v>1</v>
      </c>
      <c r="B156" s="90" t="s">
        <v>146</v>
      </c>
      <c r="C156" s="123"/>
    </row>
    <row r="157" spans="3:10" ht="12.75">
      <c r="C157" s="90"/>
      <c r="J157" s="11" t="s">
        <v>268</v>
      </c>
    </row>
    <row r="158" spans="2:10" ht="12.75">
      <c r="B158" s="90"/>
      <c r="C158" s="90"/>
      <c r="H158" s="11" t="s">
        <v>56</v>
      </c>
      <c r="J158" s="11" t="s">
        <v>210</v>
      </c>
    </row>
    <row r="159" spans="2:10" ht="12.75">
      <c r="B159" s="20"/>
      <c r="C159" s="20"/>
      <c r="H159" s="11" t="s">
        <v>53</v>
      </c>
      <c r="J159" s="11" t="s">
        <v>212</v>
      </c>
    </row>
    <row r="160" spans="2:10" ht="12.75">
      <c r="B160" s="20"/>
      <c r="C160" s="20"/>
      <c r="H160" s="24" t="s">
        <v>459</v>
      </c>
      <c r="I160" s="11"/>
      <c r="J160" s="24" t="str">
        <f>+H160</f>
        <v>30/04/05</v>
      </c>
    </row>
    <row r="161" spans="8:10" ht="12.75">
      <c r="H161" s="96" t="s">
        <v>145</v>
      </c>
      <c r="J161" s="96" t="s">
        <v>145</v>
      </c>
    </row>
    <row r="162" spans="8:10" ht="12.75">
      <c r="H162" s="89"/>
      <c r="I162" s="96"/>
      <c r="J162" s="89"/>
    </row>
    <row r="163" spans="2:10" ht="12.75">
      <c r="B163" t="s">
        <v>86</v>
      </c>
      <c r="H163" s="93">
        <f>+J163-335</f>
        <v>717</v>
      </c>
      <c r="I163" s="93"/>
      <c r="J163" s="93">
        <v>1052</v>
      </c>
    </row>
    <row r="164" spans="2:10" ht="12.75" hidden="1">
      <c r="B164" t="s">
        <v>201</v>
      </c>
      <c r="H164" s="93">
        <f>+J164-0</f>
        <v>0</v>
      </c>
      <c r="I164" s="93"/>
      <c r="J164" s="93">
        <v>0</v>
      </c>
    </row>
    <row r="165" spans="8:10" ht="12.75" hidden="1">
      <c r="H165" s="95">
        <f>SUM(H163:H164)</f>
        <v>717</v>
      </c>
      <c r="I165" s="93"/>
      <c r="J165" s="95">
        <f>SUM(J163:J164)</f>
        <v>1052</v>
      </c>
    </row>
    <row r="166" spans="2:10" ht="12.75" hidden="1">
      <c r="B166" s="125" t="s">
        <v>91</v>
      </c>
      <c r="H166" s="100"/>
      <c r="I166" s="93"/>
      <c r="J166" s="100"/>
    </row>
    <row r="167" spans="8:10" ht="12.75" hidden="1">
      <c r="H167" s="100"/>
      <c r="I167" s="93"/>
      <c r="J167" s="100"/>
    </row>
    <row r="168" spans="2:10" ht="12.75" hidden="1">
      <c r="B168" t="s">
        <v>92</v>
      </c>
      <c r="H168" s="100">
        <v>15259</v>
      </c>
      <c r="I168" s="93"/>
      <c r="J168" s="100"/>
    </row>
    <row r="169" spans="2:10" ht="12.75" customHeight="1" hidden="1">
      <c r="B169" t="s">
        <v>229</v>
      </c>
      <c r="H169" s="100">
        <f>+H168*0.28</f>
        <v>4272.52</v>
      </c>
      <c r="I169" s="93"/>
      <c r="J169" s="100"/>
    </row>
    <row r="170" spans="8:10" ht="12.75" customHeight="1" hidden="1">
      <c r="H170" s="100"/>
      <c r="I170" s="93"/>
      <c r="J170" s="100"/>
    </row>
    <row r="171" spans="2:10" ht="12.75" customHeight="1" hidden="1">
      <c r="B171" s="89" t="s">
        <v>64</v>
      </c>
      <c r="H171" s="100"/>
      <c r="I171" s="93"/>
      <c r="J171" s="100"/>
    </row>
    <row r="172" spans="3:10" ht="12.75" customHeight="1" hidden="1">
      <c r="C172" t="s">
        <v>67</v>
      </c>
      <c r="H172" s="100">
        <v>-2658</v>
      </c>
      <c r="I172" s="93"/>
      <c r="J172" s="100"/>
    </row>
    <row r="173" spans="3:10" ht="12.75" customHeight="1" hidden="1">
      <c r="C173" t="s">
        <v>63</v>
      </c>
      <c r="H173" s="100">
        <f>-482-157</f>
        <v>-639</v>
      </c>
      <c r="I173" s="93"/>
      <c r="J173" s="100"/>
    </row>
    <row r="174" spans="3:10" ht="12.75" customHeight="1" hidden="1">
      <c r="C174" t="s">
        <v>65</v>
      </c>
      <c r="H174" s="100">
        <v>-84</v>
      </c>
      <c r="I174" s="93"/>
      <c r="J174" s="100"/>
    </row>
    <row r="175" spans="8:10" ht="12.75" hidden="1">
      <c r="H175" s="100"/>
      <c r="I175" s="93"/>
      <c r="J175" s="100"/>
    </row>
    <row r="176" spans="2:10" ht="12.75" hidden="1">
      <c r="B176" s="89" t="s">
        <v>230</v>
      </c>
      <c r="H176" s="100"/>
      <c r="I176" s="93"/>
      <c r="J176" s="100"/>
    </row>
    <row r="177" spans="3:10" ht="12.75" hidden="1">
      <c r="C177" t="s">
        <v>61</v>
      </c>
      <c r="H177" s="100">
        <v>936</v>
      </c>
      <c r="I177" s="93"/>
      <c r="J177" s="100"/>
    </row>
    <row r="178" spans="3:10" ht="12.75" hidden="1">
      <c r="C178" t="s">
        <v>62</v>
      </c>
      <c r="H178" s="100">
        <v>101</v>
      </c>
      <c r="I178" s="93"/>
      <c r="J178" s="100"/>
    </row>
    <row r="179" spans="3:10" ht="12.75" hidden="1">
      <c r="C179" t="s">
        <v>93</v>
      </c>
      <c r="H179" s="93">
        <v>13</v>
      </c>
      <c r="I179" s="93"/>
      <c r="J179" s="93"/>
    </row>
    <row r="180" spans="8:10" ht="12.75" hidden="1">
      <c r="H180" s="93"/>
      <c r="I180" s="93"/>
      <c r="J180" s="93"/>
    </row>
    <row r="181" spans="2:10" ht="12.75" hidden="1">
      <c r="B181" t="s">
        <v>242</v>
      </c>
      <c r="H181" s="93">
        <v>-122</v>
      </c>
      <c r="I181" s="93"/>
      <c r="J181" s="93"/>
    </row>
    <row r="182" spans="8:10" ht="12.75" hidden="1">
      <c r="H182" s="93"/>
      <c r="I182" s="93"/>
      <c r="J182" s="93"/>
    </row>
    <row r="183" spans="2:10" ht="12.75" hidden="1">
      <c r="B183" t="s">
        <v>241</v>
      </c>
      <c r="H183" s="93">
        <v>105</v>
      </c>
      <c r="I183" s="93"/>
      <c r="J183" s="93"/>
    </row>
    <row r="184" spans="8:10" ht="12.75" hidden="1">
      <c r="H184" s="93"/>
      <c r="I184" s="93"/>
      <c r="J184" s="93"/>
    </row>
    <row r="185" spans="2:10" ht="12.75" hidden="1">
      <c r="B185" t="s">
        <v>66</v>
      </c>
      <c r="H185" s="93">
        <v>40</v>
      </c>
      <c r="I185" s="93"/>
      <c r="J185" s="93"/>
    </row>
    <row r="186" spans="8:10" ht="12.75" hidden="1">
      <c r="H186" s="94"/>
      <c r="I186" s="93"/>
      <c r="J186" s="93"/>
    </row>
    <row r="187" spans="2:10" ht="12.75" hidden="1">
      <c r="B187" t="s">
        <v>123</v>
      </c>
      <c r="H187" s="95">
        <f>SUM(H169:H186)</f>
        <v>1964.5200000000004</v>
      </c>
      <c r="I187" s="93"/>
      <c r="J187" s="93"/>
    </row>
    <row r="188" spans="2:10" ht="12.75" hidden="1">
      <c r="B188" s="89" t="s">
        <v>277</v>
      </c>
      <c r="H188" s="100"/>
      <c r="I188" s="93"/>
      <c r="J188" s="93"/>
    </row>
    <row r="189" spans="2:10" ht="12.75" hidden="1">
      <c r="B189" s="89" t="s">
        <v>301</v>
      </c>
      <c r="H189" s="100"/>
      <c r="I189" s="93"/>
      <c r="J189" s="93"/>
    </row>
    <row r="190" spans="2:10" ht="12.75" hidden="1">
      <c r="B190" s="89"/>
      <c r="H190" s="100"/>
      <c r="I190" s="93"/>
      <c r="J190" s="93"/>
    </row>
    <row r="191" spans="2:10" ht="12.75">
      <c r="B191" s="89"/>
      <c r="H191" s="100"/>
      <c r="I191" s="93"/>
      <c r="J191" s="93"/>
    </row>
    <row r="192" spans="2:11" ht="12.75">
      <c r="B192" s="199" t="s">
        <v>487</v>
      </c>
      <c r="C192" s="199"/>
      <c r="D192" s="199"/>
      <c r="E192" s="199"/>
      <c r="F192" s="199"/>
      <c r="G192" s="199"/>
      <c r="H192" s="99"/>
      <c r="I192" s="199"/>
      <c r="J192" s="199"/>
      <c r="K192" s="199"/>
    </row>
    <row r="193" spans="2:11" ht="12.75">
      <c r="B193" s="199" t="s">
        <v>486</v>
      </c>
      <c r="C193" s="199"/>
      <c r="D193" s="199"/>
      <c r="E193" s="199"/>
      <c r="F193" s="199"/>
      <c r="G193" s="199"/>
      <c r="H193" s="99"/>
      <c r="I193" s="199"/>
      <c r="J193" s="199"/>
      <c r="K193" s="199"/>
    </row>
    <row r="194" spans="2:11" ht="12.75">
      <c r="B194" s="89"/>
      <c r="C194" s="91"/>
      <c r="D194" s="89"/>
      <c r="E194" s="91"/>
      <c r="F194" s="91"/>
      <c r="G194" s="91"/>
      <c r="H194" s="92"/>
      <c r="I194" s="91"/>
      <c r="J194" s="91"/>
      <c r="K194" s="91"/>
    </row>
    <row r="195" spans="1:9" ht="14.25" customHeight="1">
      <c r="A195" s="22">
        <v>2</v>
      </c>
      <c r="B195" s="20" t="s">
        <v>231</v>
      </c>
      <c r="C195" s="20"/>
      <c r="G195" s="11"/>
      <c r="I195" s="11"/>
    </row>
    <row r="196" spans="2:8" ht="12.75" hidden="1">
      <c r="B196" s="2" t="s">
        <v>234</v>
      </c>
      <c r="C196" s="2"/>
      <c r="D196" s="2"/>
      <c r="E196" s="2"/>
      <c r="F196" s="2"/>
      <c r="G196" s="26"/>
      <c r="H196" s="2"/>
    </row>
    <row r="197" spans="2:8" ht="12.75" hidden="1">
      <c r="B197" s="104" t="s">
        <v>232</v>
      </c>
      <c r="C197" s="104"/>
      <c r="D197" s="2"/>
      <c r="E197" s="2"/>
      <c r="F197" s="2"/>
      <c r="G197" s="2"/>
      <c r="H197" s="2"/>
    </row>
    <row r="198" spans="2:8" ht="12.75" hidden="1">
      <c r="B198" s="104"/>
      <c r="C198" s="104"/>
      <c r="D198" s="2"/>
      <c r="E198" s="2"/>
      <c r="F198" s="2"/>
      <c r="G198" s="2"/>
      <c r="H198" s="2"/>
    </row>
    <row r="199" spans="2:8" ht="12.75">
      <c r="B199" s="104" t="s">
        <v>302</v>
      </c>
      <c r="C199" s="104"/>
      <c r="D199" s="2"/>
      <c r="E199" s="2"/>
      <c r="F199" s="2"/>
      <c r="G199" s="2"/>
      <c r="H199" s="2"/>
    </row>
    <row r="201" spans="1:3" ht="12.75">
      <c r="A201" s="22">
        <v>3</v>
      </c>
      <c r="B201" s="20" t="s">
        <v>233</v>
      </c>
      <c r="C201" s="20"/>
    </row>
    <row r="202" ht="12.75" hidden="1">
      <c r="C202" s="89" t="s">
        <v>271</v>
      </c>
    </row>
    <row r="203" ht="12.75" hidden="1">
      <c r="C203" t="s">
        <v>298</v>
      </c>
    </row>
    <row r="204" spans="2:3" ht="12.75" hidden="1">
      <c r="B204" s="22"/>
      <c r="C204" t="s">
        <v>28</v>
      </c>
    </row>
    <row r="205" spans="2:3" ht="12.75" hidden="1">
      <c r="B205" s="22"/>
      <c r="C205" t="s">
        <v>27</v>
      </c>
    </row>
    <row r="206" spans="2:3" ht="12.75">
      <c r="B206" s="22" t="s">
        <v>202</v>
      </c>
      <c r="C206" s="104" t="s">
        <v>418</v>
      </c>
    </row>
    <row r="207" ht="12.75">
      <c r="B207" s="22"/>
    </row>
    <row r="208" spans="3:9" ht="12.75">
      <c r="C208" s="89" t="s">
        <v>488</v>
      </c>
      <c r="H208" s="7"/>
      <c r="I208" s="2"/>
    </row>
    <row r="209" spans="3:9" ht="12.75" hidden="1">
      <c r="C209" s="89" t="s">
        <v>419</v>
      </c>
      <c r="H209" s="7"/>
      <c r="I209" s="2"/>
    </row>
    <row r="210" spans="3:9" ht="12.75" hidden="1">
      <c r="C210" s="89" t="s">
        <v>417</v>
      </c>
      <c r="H210" s="7"/>
      <c r="I210" s="2"/>
    </row>
    <row r="211" spans="2:9" ht="12.75">
      <c r="B211" s="22"/>
      <c r="C211" s="89" t="s">
        <v>495</v>
      </c>
      <c r="H211" s="7"/>
      <c r="I211" s="2"/>
    </row>
    <row r="212" spans="2:9" ht="12.75">
      <c r="B212" s="22"/>
      <c r="C212" s="89"/>
      <c r="H212" s="7"/>
      <c r="I212" s="2"/>
    </row>
    <row r="213" spans="2:3" ht="14.25" customHeight="1">
      <c r="B213" s="22" t="s">
        <v>203</v>
      </c>
      <c r="C213" t="s">
        <v>29</v>
      </c>
    </row>
    <row r="214" ht="12.75">
      <c r="H214" s="11" t="s">
        <v>145</v>
      </c>
    </row>
    <row r="215" spans="3:8" ht="16.5" customHeight="1">
      <c r="C215" s="24" t="s">
        <v>148</v>
      </c>
      <c r="D215" t="s">
        <v>149</v>
      </c>
      <c r="H215" s="196">
        <v>149646</v>
      </c>
    </row>
    <row r="216" spans="3:8" ht="12.75">
      <c r="C216" s="24" t="s">
        <v>150</v>
      </c>
      <c r="D216" t="s">
        <v>151</v>
      </c>
      <c r="H216" s="196">
        <v>170466</v>
      </c>
    </row>
    <row r="217" spans="3:8" ht="15" customHeight="1">
      <c r="C217" s="24" t="s">
        <v>152</v>
      </c>
      <c r="D217" t="s">
        <v>153</v>
      </c>
      <c r="H217" s="196">
        <v>125906</v>
      </c>
    </row>
    <row r="218" spans="2:3" ht="12.75">
      <c r="B218" s="24"/>
      <c r="C218" s="24"/>
    </row>
    <row r="219" spans="1:3" ht="12.75">
      <c r="A219" s="22">
        <v>4</v>
      </c>
      <c r="B219" s="90" t="s">
        <v>388</v>
      </c>
      <c r="C219" s="20"/>
    </row>
    <row r="220" spans="1:2" s="25" customFormat="1" ht="12.75" hidden="1">
      <c r="A220" s="61"/>
      <c r="B220" s="25" t="s">
        <v>269</v>
      </c>
    </row>
    <row r="221" spans="1:2" s="25" customFormat="1" ht="12.75" hidden="1">
      <c r="A221" s="61"/>
      <c r="B221" s="25" t="s">
        <v>235</v>
      </c>
    </row>
    <row r="222" spans="1:2" s="25" customFormat="1" ht="12.75">
      <c r="A222" s="61"/>
      <c r="B222" s="25" t="s">
        <v>460</v>
      </c>
    </row>
    <row r="223" spans="1:2" s="25" customFormat="1" ht="12.75" hidden="1">
      <c r="A223" s="61"/>
      <c r="B223" s="25" t="s">
        <v>324</v>
      </c>
    </row>
    <row r="224" spans="1:2" s="25" customFormat="1" ht="12.75" hidden="1">
      <c r="A224" s="61"/>
      <c r="B224" s="25" t="s">
        <v>334</v>
      </c>
    </row>
    <row r="225" spans="1:2" s="25" customFormat="1" ht="12.75" hidden="1">
      <c r="A225" s="61"/>
      <c r="B225" s="188" t="s">
        <v>320</v>
      </c>
    </row>
    <row r="226" spans="1:2" s="25" customFormat="1" ht="12.75" hidden="1">
      <c r="A226" s="61"/>
      <c r="B226" s="188"/>
    </row>
    <row r="227" spans="1:2" s="25" customFormat="1" ht="12.75" hidden="1">
      <c r="A227" s="61"/>
      <c r="B227" s="25" t="s">
        <v>316</v>
      </c>
    </row>
    <row r="228" s="25" customFormat="1" ht="12.75" hidden="1">
      <c r="A228" s="61"/>
    </row>
    <row r="229" spans="1:10" s="25" customFormat="1" ht="12.75" hidden="1">
      <c r="A229" s="61"/>
      <c r="H229" s="187" t="s">
        <v>317</v>
      </c>
      <c r="I229" s="187" t="s">
        <v>318</v>
      </c>
      <c r="J229" s="187" t="s">
        <v>319</v>
      </c>
    </row>
    <row r="230" spans="1:10" s="25" customFormat="1" ht="12.75" hidden="1">
      <c r="A230" s="61"/>
      <c r="H230" s="187" t="s">
        <v>145</v>
      </c>
      <c r="I230" s="187" t="s">
        <v>145</v>
      </c>
      <c r="J230" s="187" t="s">
        <v>145</v>
      </c>
    </row>
    <row r="231" spans="1:10" s="25" customFormat="1" ht="12.75" hidden="1">
      <c r="A231" s="61"/>
      <c r="H231" s="187"/>
      <c r="I231" s="187"/>
      <c r="J231" s="187"/>
    </row>
    <row r="232" spans="1:10" s="25" customFormat="1" ht="12.75" hidden="1">
      <c r="A232" s="61"/>
      <c r="C232" s="25" t="s">
        <v>315</v>
      </c>
      <c r="H232" s="16">
        <v>40000</v>
      </c>
      <c r="I232" s="197">
        <v>38006</v>
      </c>
      <c r="J232" s="16">
        <f>+H232-I232</f>
        <v>1994</v>
      </c>
    </row>
    <row r="233" spans="1:10" s="25" customFormat="1" ht="12.75" hidden="1">
      <c r="A233" s="61"/>
      <c r="C233" s="25" t="s">
        <v>321</v>
      </c>
      <c r="H233" s="16">
        <f>+H234-H232</f>
        <v>25118</v>
      </c>
      <c r="I233" s="197">
        <v>14639</v>
      </c>
      <c r="J233" s="16">
        <f>+H233-I233</f>
        <v>10479</v>
      </c>
    </row>
    <row r="234" spans="1:10" s="25" customFormat="1" ht="12.75" hidden="1">
      <c r="A234" s="61"/>
      <c r="H234" s="189">
        <v>65118</v>
      </c>
      <c r="I234" s="198">
        <f>SUM(I232:I233)</f>
        <v>52645</v>
      </c>
      <c r="J234" s="189">
        <f>SUM(J232:J233)</f>
        <v>12473</v>
      </c>
    </row>
    <row r="235" s="25" customFormat="1" ht="12.75">
      <c r="A235" s="61"/>
    </row>
    <row r="236" spans="1:3" s="25" customFormat="1" ht="12.75" hidden="1">
      <c r="A236" s="61"/>
      <c r="B236" s="25" t="s">
        <v>87</v>
      </c>
      <c r="C236" s="25" t="s">
        <v>244</v>
      </c>
    </row>
    <row r="237" spans="1:3" ht="12.75">
      <c r="A237" s="22">
        <v>5</v>
      </c>
      <c r="B237" s="90" t="s">
        <v>155</v>
      </c>
      <c r="C237" s="90"/>
    </row>
    <row r="238" ht="12.75">
      <c r="B238" t="s">
        <v>461</v>
      </c>
    </row>
    <row r="239" spans="6:10" ht="12.75" customHeight="1">
      <c r="F239" s="72" t="s">
        <v>156</v>
      </c>
      <c r="G239" s="11"/>
      <c r="H239" s="11" t="s">
        <v>157</v>
      </c>
      <c r="I239" s="11"/>
      <c r="J239" s="11" t="s">
        <v>158</v>
      </c>
    </row>
    <row r="240" spans="6:10" ht="12.75" customHeight="1">
      <c r="F240" s="11" t="s">
        <v>145</v>
      </c>
      <c r="H240" s="11" t="s">
        <v>145</v>
      </c>
      <c r="J240" s="11" t="s">
        <v>145</v>
      </c>
    </row>
    <row r="241" spans="2:10" ht="12.75" customHeight="1" thickBot="1">
      <c r="B241" s="214" t="s">
        <v>176</v>
      </c>
      <c r="C241" s="214"/>
      <c r="D241" s="214"/>
      <c r="E241" s="146"/>
      <c r="F241" s="89"/>
      <c r="G241" s="89"/>
      <c r="H241" s="135"/>
      <c r="I241" s="89"/>
      <c r="J241" s="89"/>
    </row>
    <row r="242" spans="1:10" s="91" customFormat="1" ht="12.75" customHeight="1">
      <c r="A242" s="105"/>
      <c r="B242" s="89" t="s">
        <v>159</v>
      </c>
      <c r="C242" s="89"/>
      <c r="D242" s="89"/>
      <c r="E242" s="89"/>
      <c r="F242" s="93">
        <v>79539</v>
      </c>
      <c r="G242" s="93"/>
      <c r="H242" s="100">
        <v>0</v>
      </c>
      <c r="I242" s="93"/>
      <c r="J242" s="93">
        <f>SUM(F242:I242)</f>
        <v>79539</v>
      </c>
    </row>
    <row r="243" spans="1:10" s="91" customFormat="1" ht="12.75" customHeight="1">
      <c r="A243" s="105"/>
      <c r="B243" s="89" t="s">
        <v>160</v>
      </c>
      <c r="C243" s="89"/>
      <c r="D243" s="89"/>
      <c r="E243" s="89"/>
      <c r="F243" s="93"/>
      <c r="G243" s="93"/>
      <c r="H243" s="100"/>
      <c r="I243" s="93"/>
      <c r="J243" s="93"/>
    </row>
    <row r="244" spans="1:10" s="91" customFormat="1" ht="12.75" customHeight="1">
      <c r="A244" s="105"/>
      <c r="B244" s="89" t="s">
        <v>194</v>
      </c>
      <c r="C244" s="89"/>
      <c r="D244" s="89"/>
      <c r="E244" s="89"/>
      <c r="F244" s="93">
        <v>588</v>
      </c>
      <c r="G244" s="93"/>
      <c r="H244" s="100">
        <v>0</v>
      </c>
      <c r="I244" s="93"/>
      <c r="J244" s="93">
        <f>SUM(F244:I244)</f>
        <v>588</v>
      </c>
    </row>
    <row r="245" spans="1:10" s="91" customFormat="1" ht="12.75" customHeight="1">
      <c r="A245" s="105"/>
      <c r="B245" s="89"/>
      <c r="C245" s="89"/>
      <c r="D245" s="89"/>
      <c r="E245" s="89"/>
      <c r="F245" s="95">
        <f>SUM(F242:F244)</f>
        <v>80127</v>
      </c>
      <c r="G245" s="93"/>
      <c r="H245" s="95">
        <f>SUM(H242:H244)</f>
        <v>0</v>
      </c>
      <c r="I245" s="93"/>
      <c r="J245" s="200">
        <f>SUM(J242:J244)</f>
        <v>80127</v>
      </c>
    </row>
    <row r="246" spans="1:10" s="91" customFormat="1" ht="12.75" customHeight="1" thickBot="1">
      <c r="A246" s="105"/>
      <c r="B246" s="214" t="s">
        <v>193</v>
      </c>
      <c r="C246" s="214"/>
      <c r="D246" s="214"/>
      <c r="E246" s="146"/>
      <c r="F246" s="93"/>
      <c r="G246" s="93"/>
      <c r="H246" s="100"/>
      <c r="I246" s="93"/>
      <c r="J246" s="93"/>
    </row>
    <row r="247" spans="1:10" s="91" customFormat="1" ht="12.75" customHeight="1">
      <c r="A247" s="105"/>
      <c r="B247" s="89" t="s">
        <v>161</v>
      </c>
      <c r="C247" s="89"/>
      <c r="D247" s="89"/>
      <c r="E247" s="89"/>
      <c r="F247" s="93">
        <v>20412</v>
      </c>
      <c r="G247" s="93"/>
      <c r="H247" s="100">
        <v>7185</v>
      </c>
      <c r="I247" s="93"/>
      <c r="J247" s="93">
        <f>SUM(F247:I247)</f>
        <v>27597</v>
      </c>
    </row>
    <row r="248" spans="1:10" s="91" customFormat="1" ht="12.75" customHeight="1">
      <c r="A248" s="105"/>
      <c r="B248" s="89" t="s">
        <v>162</v>
      </c>
      <c r="C248" s="89"/>
      <c r="D248" s="89"/>
      <c r="E248" s="89"/>
      <c r="F248" s="93">
        <v>26288</v>
      </c>
      <c r="G248" s="93"/>
      <c r="H248" s="100">
        <v>5000</v>
      </c>
      <c r="I248" s="93"/>
      <c r="J248" s="93">
        <f>SUM(F248:I248)</f>
        <v>31288</v>
      </c>
    </row>
    <row r="249" spans="1:10" s="91" customFormat="1" ht="12.75" customHeight="1">
      <c r="A249" s="105"/>
      <c r="B249" s="89" t="s">
        <v>163</v>
      </c>
      <c r="C249" s="89"/>
      <c r="D249" s="89"/>
      <c r="E249" s="89"/>
      <c r="F249" s="93">
        <v>48921</v>
      </c>
      <c r="G249" s="93"/>
      <c r="H249" s="100">
        <v>0</v>
      </c>
      <c r="I249" s="93"/>
      <c r="J249" s="93">
        <f>SUM(F249:I249)</f>
        <v>48921</v>
      </c>
    </row>
    <row r="250" spans="1:10" s="91" customFormat="1" ht="12.75" customHeight="1">
      <c r="A250" s="105"/>
      <c r="B250" s="89" t="s">
        <v>164</v>
      </c>
      <c r="C250" s="89"/>
      <c r="D250" s="89"/>
      <c r="E250" s="89"/>
      <c r="F250" s="93"/>
      <c r="G250" s="93"/>
      <c r="H250" s="100"/>
      <c r="I250" s="93"/>
      <c r="J250" s="93"/>
    </row>
    <row r="251" spans="1:10" s="91" customFormat="1" ht="12.75" customHeight="1">
      <c r="A251" s="105"/>
      <c r="B251" s="89" t="s">
        <v>194</v>
      </c>
      <c r="C251" s="89"/>
      <c r="D251" s="89"/>
      <c r="E251" s="89"/>
      <c r="F251" s="93">
        <v>420</v>
      </c>
      <c r="G251" s="93"/>
      <c r="H251" s="100">
        <v>0</v>
      </c>
      <c r="I251" s="93"/>
      <c r="J251" s="93">
        <f>SUM(F251:I251)</f>
        <v>420</v>
      </c>
    </row>
    <row r="252" spans="1:11" s="91" customFormat="1" ht="12.75" customHeight="1">
      <c r="A252" s="105"/>
      <c r="B252" s="89"/>
      <c r="C252" s="89"/>
      <c r="D252" s="89"/>
      <c r="E252" s="89"/>
      <c r="F252" s="95">
        <f>SUM(F247:F251)</f>
        <v>96041</v>
      </c>
      <c r="G252" s="93"/>
      <c r="H252" s="95">
        <f>SUM(H247:H251)</f>
        <v>12185</v>
      </c>
      <c r="I252" s="93"/>
      <c r="J252" s="200">
        <f>SUM(J247:J251)</f>
        <v>108226</v>
      </c>
      <c r="K252" s="218"/>
    </row>
    <row r="253" spans="1:10" s="91" customFormat="1" ht="18" customHeight="1" thickBot="1">
      <c r="A253" s="105"/>
      <c r="B253" s="89" t="s">
        <v>165</v>
      </c>
      <c r="C253" s="89"/>
      <c r="D253" s="89"/>
      <c r="E253" s="89"/>
      <c r="F253" s="136">
        <f>+F245+F252</f>
        <v>176168</v>
      </c>
      <c r="G253" s="93"/>
      <c r="H253" s="136">
        <f>+H245+H252</f>
        <v>12185</v>
      </c>
      <c r="I253" s="93"/>
      <c r="J253" s="175">
        <f>+J245+J252</f>
        <v>188353</v>
      </c>
    </row>
    <row r="254" spans="1:10" s="91" customFormat="1" ht="13.5" customHeight="1">
      <c r="A254" s="105"/>
      <c r="B254" s="89"/>
      <c r="C254" s="89"/>
      <c r="D254" s="89"/>
      <c r="E254" s="89"/>
      <c r="F254" s="100"/>
      <c r="G254" s="93"/>
      <c r="H254" s="100"/>
      <c r="I254" s="93"/>
      <c r="J254" s="100"/>
    </row>
    <row r="255" spans="2:8" ht="12.75" customHeight="1">
      <c r="B255" t="s">
        <v>369</v>
      </c>
      <c r="H255" s="26"/>
    </row>
    <row r="256" spans="2:8" ht="12.75" customHeight="1">
      <c r="B256" t="s">
        <v>370</v>
      </c>
      <c r="H256" s="26"/>
    </row>
    <row r="257" ht="7.5" customHeight="1">
      <c r="H257" s="26"/>
    </row>
    <row r="258" spans="2:11" ht="12.75" customHeight="1">
      <c r="B258" s="102" t="s">
        <v>195</v>
      </c>
      <c r="C258" s="102"/>
      <c r="F258" s="11"/>
      <c r="G258" t="s">
        <v>196</v>
      </c>
      <c r="J258" s="11" t="s">
        <v>145</v>
      </c>
      <c r="K258" s="11"/>
    </row>
    <row r="259" spans="6:11" ht="12.75" customHeight="1">
      <c r="F259" s="11"/>
      <c r="J259" s="11" t="s">
        <v>188</v>
      </c>
      <c r="K259" s="22"/>
    </row>
    <row r="260" spans="1:11" s="89" customFormat="1" ht="12.75" customHeight="1">
      <c r="A260" s="103"/>
      <c r="B260" s="89" t="s">
        <v>185</v>
      </c>
      <c r="G260" s="137" t="s">
        <v>187</v>
      </c>
      <c r="H260" s="93">
        <v>23081</v>
      </c>
      <c r="J260" s="93">
        <v>1978</v>
      </c>
      <c r="K260" s="99"/>
    </row>
    <row r="261" spans="1:11" s="89" customFormat="1" ht="9" customHeight="1">
      <c r="A261" s="103"/>
      <c r="H261" s="93"/>
      <c r="J261" s="93"/>
      <c r="K261" s="99"/>
    </row>
    <row r="262" spans="1:11" s="89" customFormat="1" ht="12.75" customHeight="1">
      <c r="A262" s="103"/>
      <c r="B262" s="89" t="s">
        <v>186</v>
      </c>
      <c r="G262" s="137" t="s">
        <v>187</v>
      </c>
      <c r="H262" s="93">
        <v>50343</v>
      </c>
      <c r="J262" s="100">
        <v>4314</v>
      </c>
      <c r="K262" s="93"/>
    </row>
    <row r="263" spans="7:11" ht="12.75" customHeight="1">
      <c r="G263" s="137" t="s">
        <v>341</v>
      </c>
      <c r="H263" s="3">
        <v>992</v>
      </c>
      <c r="J263" s="7">
        <v>516</v>
      </c>
      <c r="K263" s="3"/>
    </row>
    <row r="264" spans="2:11" ht="12.75" customHeight="1">
      <c r="B264" s="102" t="s">
        <v>421</v>
      </c>
      <c r="G264" s="137"/>
      <c r="H264" s="3"/>
      <c r="J264" s="7"/>
      <c r="K264" s="3"/>
    </row>
    <row r="265" spans="7:11" ht="12.75" customHeight="1">
      <c r="G265" s="137" t="s">
        <v>341</v>
      </c>
      <c r="H265" s="3">
        <v>7686</v>
      </c>
      <c r="J265" s="7">
        <v>3998</v>
      </c>
      <c r="K265" s="3"/>
    </row>
    <row r="266" spans="7:11" ht="12.75" customHeight="1">
      <c r="G266" s="137"/>
      <c r="H266" s="3"/>
      <c r="J266" s="7"/>
      <c r="K266" s="3"/>
    </row>
    <row r="267" spans="1:3" ht="12.75">
      <c r="A267" s="22">
        <v>6</v>
      </c>
      <c r="B267" s="20" t="s">
        <v>166</v>
      </c>
      <c r="C267" s="20"/>
    </row>
    <row r="268" ht="12.75">
      <c r="B268" t="s">
        <v>462</v>
      </c>
    </row>
    <row r="269" spans="2:3" ht="12.75">
      <c r="B269" t="s">
        <v>279</v>
      </c>
      <c r="C269" s="38"/>
    </row>
    <row r="271" ht="12.75" hidden="1">
      <c r="B271" t="s">
        <v>205</v>
      </c>
    </row>
    <row r="272" ht="12.75" hidden="1">
      <c r="B272" t="s">
        <v>180</v>
      </c>
    </row>
    <row r="273" ht="13.5" customHeight="1" hidden="1">
      <c r="B273" t="s">
        <v>179</v>
      </c>
    </row>
    <row r="274" ht="13.5" customHeight="1" hidden="1"/>
    <row r="275" spans="1:3" ht="13.5" customHeight="1">
      <c r="A275" s="22">
        <v>7</v>
      </c>
      <c r="B275" s="20" t="s">
        <v>88</v>
      </c>
      <c r="C275" s="20"/>
    </row>
    <row r="276" ht="12.75">
      <c r="B276" t="s">
        <v>280</v>
      </c>
    </row>
    <row r="277" ht="12.75">
      <c r="B277" t="s">
        <v>498</v>
      </c>
    </row>
    <row r="278" ht="12.75">
      <c r="B278" t="s">
        <v>463</v>
      </c>
    </row>
    <row r="279" spans="2:3" ht="12.75">
      <c r="B279" t="s">
        <v>89</v>
      </c>
      <c r="C279" s="102" t="s">
        <v>345</v>
      </c>
    </row>
    <row r="280" ht="12.75">
      <c r="C280" s="102"/>
    </row>
    <row r="281" ht="12.75">
      <c r="C281" s="89" t="s">
        <v>425</v>
      </c>
    </row>
    <row r="282" ht="12.75">
      <c r="C282" s="89" t="s">
        <v>435</v>
      </c>
    </row>
    <row r="283" ht="12.75" customHeight="1">
      <c r="C283" s="89"/>
    </row>
    <row r="284" ht="12.75">
      <c r="C284" s="89" t="s">
        <v>436</v>
      </c>
    </row>
    <row r="285" ht="12.75">
      <c r="C285" s="89"/>
    </row>
    <row r="286" spans="2:3" ht="12.75">
      <c r="B286" t="s">
        <v>198</v>
      </c>
      <c r="C286" s="102" t="s">
        <v>427</v>
      </c>
    </row>
    <row r="287" ht="12.75">
      <c r="C287" s="102" t="s">
        <v>426</v>
      </c>
    </row>
    <row r="289" ht="12.75">
      <c r="C289" t="s">
        <v>422</v>
      </c>
    </row>
    <row r="290" ht="12.75">
      <c r="C290" t="s">
        <v>437</v>
      </c>
    </row>
    <row r="292" ht="12.75">
      <c r="C292" t="s">
        <v>499</v>
      </c>
    </row>
    <row r="293" ht="12.75">
      <c r="C293" t="s">
        <v>500</v>
      </c>
    </row>
    <row r="295" ht="12.75">
      <c r="C295" t="s">
        <v>501</v>
      </c>
    </row>
    <row r="297" spans="2:3" ht="12.75">
      <c r="B297" t="s">
        <v>152</v>
      </c>
      <c r="C297" s="102" t="s">
        <v>283</v>
      </c>
    </row>
    <row r="298" ht="12.75">
      <c r="C298" s="102" t="s">
        <v>284</v>
      </c>
    </row>
    <row r="300" ht="12.75">
      <c r="C300" t="s">
        <v>313</v>
      </c>
    </row>
    <row r="301" ht="12.75">
      <c r="C301" t="s">
        <v>314</v>
      </c>
    </row>
    <row r="303" spans="2:3" ht="12.75">
      <c r="B303" t="s">
        <v>90</v>
      </c>
      <c r="C303" s="102" t="s">
        <v>285</v>
      </c>
    </row>
    <row r="305" ht="12.75">
      <c r="C305" s="89" t="s">
        <v>433</v>
      </c>
    </row>
    <row r="306" ht="12.75" customHeight="1">
      <c r="C306" s="89" t="s">
        <v>434</v>
      </c>
    </row>
    <row r="308" spans="2:3" ht="12.75">
      <c r="B308" t="s">
        <v>68</v>
      </c>
      <c r="C308" s="102" t="s">
        <v>286</v>
      </c>
    </row>
    <row r="309" ht="12.75">
      <c r="C309" s="89"/>
    </row>
    <row r="310" ht="12.75">
      <c r="C310" s="89" t="s">
        <v>402</v>
      </c>
    </row>
    <row r="311" ht="12.75" customHeight="1"/>
    <row r="312" spans="2:3" ht="12.75" customHeight="1">
      <c r="B312" t="s">
        <v>494</v>
      </c>
      <c r="C312" s="102" t="s">
        <v>502</v>
      </c>
    </row>
    <row r="313" ht="12.75" customHeight="1">
      <c r="C313" s="102" t="s">
        <v>503</v>
      </c>
    </row>
    <row r="314" ht="12.75" customHeight="1"/>
    <row r="315" ht="12.75" customHeight="1">
      <c r="C315" t="s">
        <v>506</v>
      </c>
    </row>
    <row r="316" ht="12.75" customHeight="1">
      <c r="C316" t="s">
        <v>504</v>
      </c>
    </row>
    <row r="317" ht="12.75" customHeight="1">
      <c r="C317" t="s">
        <v>505</v>
      </c>
    </row>
    <row r="318" ht="12.75" customHeight="1"/>
    <row r="319" ht="12.75" customHeight="1">
      <c r="C319" t="s">
        <v>527</v>
      </c>
    </row>
    <row r="320" ht="12.75" customHeight="1">
      <c r="C320" t="s">
        <v>529</v>
      </c>
    </row>
    <row r="321" ht="12.75" customHeight="1">
      <c r="C321" t="s">
        <v>528</v>
      </c>
    </row>
    <row r="322" spans="2:3" ht="12.75" customHeight="1" hidden="1">
      <c r="B322" t="s">
        <v>4</v>
      </c>
      <c r="C322" s="102" t="s">
        <v>5</v>
      </c>
    </row>
    <row r="323" ht="12.75" customHeight="1" hidden="1">
      <c r="C323" s="102" t="s">
        <v>12</v>
      </c>
    </row>
    <row r="324" ht="12.75" customHeight="1" hidden="1"/>
    <row r="325" ht="12.75" customHeight="1" hidden="1">
      <c r="C325" t="s">
        <v>7</v>
      </c>
    </row>
    <row r="326" ht="12.75" customHeight="1" hidden="1">
      <c r="C326" t="s">
        <v>6</v>
      </c>
    </row>
    <row r="327" ht="12.75" customHeight="1" hidden="1"/>
    <row r="328" spans="2:3" ht="12.75" customHeight="1" hidden="1">
      <c r="B328" s="219" t="s">
        <v>10</v>
      </c>
      <c r="C328" s="102" t="s">
        <v>13</v>
      </c>
    </row>
    <row r="329" spans="2:3" ht="12.75" customHeight="1" hidden="1">
      <c r="B329" s="219"/>
      <c r="C329" s="102" t="s">
        <v>12</v>
      </c>
    </row>
    <row r="330" ht="12.75" customHeight="1" hidden="1"/>
    <row r="331" ht="12.75" customHeight="1" hidden="1">
      <c r="C331" t="s">
        <v>8</v>
      </c>
    </row>
    <row r="332" ht="12.75" customHeight="1" hidden="1">
      <c r="C332" t="s">
        <v>9</v>
      </c>
    </row>
    <row r="333" ht="12.75" customHeight="1"/>
    <row r="334" spans="2:3" ht="12.75" customHeight="1" hidden="1">
      <c r="B334" t="s">
        <v>11</v>
      </c>
      <c r="C334" s="102" t="s">
        <v>15</v>
      </c>
    </row>
    <row r="335" ht="12.75" customHeight="1" hidden="1">
      <c r="C335" s="102" t="s">
        <v>14</v>
      </c>
    </row>
    <row r="336" ht="12.75" customHeight="1" hidden="1"/>
    <row r="337" ht="12.75" customHeight="1" hidden="1">
      <c r="C337" t="s">
        <v>8</v>
      </c>
    </row>
    <row r="338" ht="12.75" customHeight="1" hidden="1">
      <c r="C338" t="s">
        <v>9</v>
      </c>
    </row>
    <row r="339" spans="1:3" ht="12.75">
      <c r="A339" s="22">
        <v>8</v>
      </c>
      <c r="B339" s="90" t="s">
        <v>181</v>
      </c>
      <c r="C339" s="90"/>
    </row>
    <row r="340" spans="2:3" ht="12.75">
      <c r="B340" s="89" t="s">
        <v>492</v>
      </c>
      <c r="C340" s="90"/>
    </row>
    <row r="341" spans="2:3" ht="12.75">
      <c r="B341" s="89" t="s">
        <v>493</v>
      </c>
      <c r="C341" s="90"/>
    </row>
    <row r="342" spans="2:3" ht="12.75">
      <c r="B342" s="89"/>
      <c r="C342" s="90"/>
    </row>
    <row r="343" spans="1:2" s="89" customFormat="1" ht="12.75">
      <c r="A343" s="103">
        <v>9</v>
      </c>
      <c r="B343" s="90" t="s">
        <v>171</v>
      </c>
    </row>
    <row r="344" spans="1:2" s="89" customFormat="1" ht="12.75">
      <c r="A344" s="103"/>
      <c r="B344" s="89" t="s">
        <v>490</v>
      </c>
    </row>
    <row r="345" spans="1:2" s="89" customFormat="1" ht="12.75">
      <c r="A345" s="103"/>
      <c r="B345" s="89" t="s">
        <v>491</v>
      </c>
    </row>
    <row r="346" s="89" customFormat="1" ht="12.75" hidden="1">
      <c r="A346" s="103"/>
    </row>
    <row r="347" spans="1:2" s="89" customFormat="1" ht="12.75" hidden="1">
      <c r="A347" s="103"/>
      <c r="B347" s="89" t="s">
        <v>440</v>
      </c>
    </row>
    <row r="348" spans="1:2" s="89" customFormat="1" ht="12.75" hidden="1">
      <c r="A348" s="103"/>
      <c r="B348" s="89" t="s">
        <v>428</v>
      </c>
    </row>
    <row r="349" s="89" customFormat="1" ht="12.75" hidden="1">
      <c r="A349" s="103"/>
    </row>
    <row r="350" spans="1:3" s="89" customFormat="1" ht="12.75" hidden="1">
      <c r="A350" s="103"/>
      <c r="B350" s="89" t="s">
        <v>397</v>
      </c>
      <c r="C350" s="102"/>
    </row>
    <row r="351" spans="1:3" s="89" customFormat="1" ht="12.75" hidden="1">
      <c r="A351" s="103"/>
      <c r="B351" s="89" t="s">
        <v>396</v>
      </c>
      <c r="C351" s="102"/>
    </row>
    <row r="352" spans="1:3" s="89" customFormat="1" ht="12.75" hidden="1">
      <c r="A352" s="103"/>
      <c r="B352" s="89" t="s">
        <v>398</v>
      </c>
      <c r="C352" s="102"/>
    </row>
    <row r="353" spans="1:3" s="89" customFormat="1" ht="12.75" hidden="1">
      <c r="A353" s="103"/>
      <c r="B353" s="89" t="s">
        <v>438</v>
      </c>
      <c r="C353" s="102"/>
    </row>
    <row r="354" spans="1:3" s="89" customFormat="1" ht="12.75" hidden="1">
      <c r="A354" s="103"/>
      <c r="B354" s="89" t="s">
        <v>439</v>
      </c>
      <c r="C354" s="102"/>
    </row>
    <row r="355" spans="1:3" s="89" customFormat="1" ht="12.75" hidden="1">
      <c r="A355" s="103"/>
      <c r="C355" s="102"/>
    </row>
    <row r="356" spans="1:3" s="89" customFormat="1" ht="12.75" hidden="1">
      <c r="A356" s="103"/>
      <c r="B356" s="89" t="s">
        <v>393</v>
      </c>
      <c r="C356" s="102"/>
    </row>
    <row r="357" spans="1:3" s="89" customFormat="1" ht="12.75" hidden="1">
      <c r="A357" s="103"/>
      <c r="B357" s="89" t="s">
        <v>394</v>
      </c>
      <c r="C357" s="102"/>
    </row>
    <row r="358" spans="1:3" s="89" customFormat="1" ht="12.75" hidden="1">
      <c r="A358" s="103"/>
      <c r="B358" s="89" t="s">
        <v>395</v>
      </c>
      <c r="C358" s="102"/>
    </row>
    <row r="359" spans="1:3" s="89" customFormat="1" ht="10.5" customHeight="1" hidden="1">
      <c r="A359" s="103"/>
      <c r="C359" s="102"/>
    </row>
    <row r="360" spans="1:3" s="89" customFormat="1" ht="12.75" hidden="1">
      <c r="A360" s="103"/>
      <c r="B360" s="89" t="s">
        <v>432</v>
      </c>
      <c r="C360" s="102"/>
    </row>
    <row r="361" spans="2:3" ht="12.75" customHeight="1" hidden="1">
      <c r="B361" s="89" t="s">
        <v>48</v>
      </c>
      <c r="C361" s="102"/>
    </row>
    <row r="362" spans="2:3" ht="12.75" customHeight="1" hidden="1">
      <c r="B362" s="89" t="s">
        <v>49</v>
      </c>
      <c r="C362" s="102"/>
    </row>
    <row r="363" spans="2:3" ht="12.75" customHeight="1" hidden="1">
      <c r="B363" s="89"/>
      <c r="C363" s="102"/>
    </row>
    <row r="364" spans="1:2" s="89" customFormat="1" ht="12.75" hidden="1">
      <c r="A364" s="103"/>
      <c r="B364" s="89" t="s">
        <v>248</v>
      </c>
    </row>
    <row r="365" spans="1:2" s="89" customFormat="1" ht="12.75" hidden="1">
      <c r="A365" s="103"/>
      <c r="B365" s="89" t="s">
        <v>243</v>
      </c>
    </row>
    <row r="366" spans="2:3" ht="12.75" hidden="1">
      <c r="B366" s="91"/>
      <c r="C366" s="91"/>
    </row>
    <row r="367" spans="2:3" ht="12.75" hidden="1">
      <c r="B367" s="89" t="s">
        <v>245</v>
      </c>
      <c r="C367" s="91"/>
    </row>
    <row r="368" spans="2:3" ht="12.75" hidden="1">
      <c r="B368" s="89" t="s">
        <v>199</v>
      </c>
      <c r="C368" s="89"/>
    </row>
    <row r="369" spans="2:3" ht="12.75" hidden="1">
      <c r="B369" s="89" t="s">
        <v>204</v>
      </c>
      <c r="C369" s="89"/>
    </row>
    <row r="370" spans="2:3" ht="12.75" hidden="1">
      <c r="B370" s="91"/>
      <c r="C370" s="91"/>
    </row>
    <row r="371" spans="1:2" s="89" customFormat="1" ht="12.75" hidden="1">
      <c r="A371" s="103"/>
      <c r="B371" s="89" t="s">
        <v>58</v>
      </c>
    </row>
    <row r="372" spans="1:2" s="89" customFormat="1" ht="12.75" hidden="1">
      <c r="A372" s="103"/>
      <c r="B372" s="89" t="s">
        <v>59</v>
      </c>
    </row>
    <row r="373" s="89" customFormat="1" ht="12.75">
      <c r="A373" s="103"/>
    </row>
    <row r="374" spans="1:3" ht="12.75">
      <c r="A374" s="22">
        <v>10</v>
      </c>
      <c r="B374" s="90" t="s">
        <v>389</v>
      </c>
      <c r="C374" s="90"/>
    </row>
    <row r="375" spans="2:3" ht="12.75" hidden="1">
      <c r="B375" s="191" t="s">
        <v>327</v>
      </c>
      <c r="C375" s="90"/>
    </row>
    <row r="376" spans="2:3" ht="12.75" hidden="1">
      <c r="B376" s="191" t="s">
        <v>328</v>
      </c>
      <c r="C376" s="90"/>
    </row>
    <row r="377" ht="12.75" hidden="1">
      <c r="C377" s="90"/>
    </row>
    <row r="378" spans="2:3" ht="12.75">
      <c r="B378" t="s">
        <v>507</v>
      </c>
      <c r="C378" s="90"/>
    </row>
    <row r="379" spans="2:3" ht="12.75">
      <c r="B379" t="s">
        <v>430</v>
      </c>
      <c r="C379" s="90"/>
    </row>
    <row r="380" spans="2:3" ht="12.75">
      <c r="B380" t="s">
        <v>431</v>
      </c>
      <c r="C380" s="90"/>
    </row>
    <row r="381" ht="12.75">
      <c r="C381" s="90"/>
    </row>
    <row r="382" spans="2:3" ht="12.75">
      <c r="B382" t="s">
        <v>350</v>
      </c>
      <c r="C382" s="90"/>
    </row>
    <row r="383" spans="2:3" ht="12.75">
      <c r="B383" t="s">
        <v>508</v>
      </c>
      <c r="C383" s="90"/>
    </row>
    <row r="384" spans="2:3" ht="12.75" customHeight="1">
      <c r="B384" t="s">
        <v>509</v>
      </c>
      <c r="C384" s="90"/>
    </row>
    <row r="385" ht="12.75">
      <c r="C385" s="90"/>
    </row>
    <row r="386" spans="2:3" ht="12.75" hidden="1">
      <c r="B386" t="s">
        <v>335</v>
      </c>
      <c r="C386" s="90"/>
    </row>
    <row r="387" spans="2:3" ht="12.75" hidden="1">
      <c r="B387" t="s">
        <v>336</v>
      </c>
      <c r="C387" s="90"/>
    </row>
    <row r="388" spans="2:3" ht="12.75" customHeight="1" hidden="1">
      <c r="B388" s="89"/>
      <c r="C388" s="90"/>
    </row>
    <row r="389" spans="2:3" ht="12.75" hidden="1">
      <c r="B389" s="89" t="s">
        <v>24</v>
      </c>
      <c r="C389" s="90"/>
    </row>
    <row r="390" spans="2:3" ht="12.75" hidden="1">
      <c r="B390" s="89" t="s">
        <v>21</v>
      </c>
      <c r="C390" s="90"/>
    </row>
    <row r="391" spans="2:3" ht="12.75" hidden="1">
      <c r="B391" s="89"/>
      <c r="C391" s="90"/>
    </row>
    <row r="392" spans="2:3" ht="12.75" hidden="1">
      <c r="B392" s="89" t="s">
        <v>287</v>
      </c>
      <c r="C392" s="90"/>
    </row>
    <row r="393" spans="2:3" ht="12.75" hidden="1">
      <c r="B393" s="89" t="s">
        <v>288</v>
      </c>
      <c r="C393" s="90"/>
    </row>
    <row r="394" spans="2:3" ht="12.75" hidden="1">
      <c r="B394" s="89" t="s">
        <v>299</v>
      </c>
      <c r="C394" s="90"/>
    </row>
    <row r="395" spans="2:3" ht="12.75" hidden="1">
      <c r="B395" s="89"/>
      <c r="C395" s="90"/>
    </row>
    <row r="396" spans="2:3" ht="12.75" hidden="1">
      <c r="B396" s="89" t="s">
        <v>289</v>
      </c>
      <c r="C396" s="90"/>
    </row>
    <row r="397" spans="2:3" ht="12.75" hidden="1">
      <c r="B397" s="89" t="s">
        <v>290</v>
      </c>
      <c r="C397" s="90"/>
    </row>
    <row r="398" spans="2:3" ht="12.75" hidden="1">
      <c r="B398" s="89"/>
      <c r="C398" s="90"/>
    </row>
    <row r="399" spans="2:3" ht="12.75" hidden="1">
      <c r="B399" s="89" t="s">
        <v>291</v>
      </c>
      <c r="C399" s="90"/>
    </row>
    <row r="400" spans="2:3" ht="12.75" hidden="1">
      <c r="B400" s="89" t="s">
        <v>293</v>
      </c>
      <c r="C400" s="90"/>
    </row>
    <row r="401" spans="2:3" ht="12.75" hidden="1">
      <c r="B401" s="89" t="s">
        <v>292</v>
      </c>
      <c r="C401" s="90"/>
    </row>
    <row r="402" spans="2:3" ht="12.75" hidden="1">
      <c r="B402" s="89"/>
      <c r="C402" s="90"/>
    </row>
    <row r="403" spans="2:3" ht="12.75" hidden="1">
      <c r="B403" s="89" t="s">
        <v>294</v>
      </c>
      <c r="C403" s="90"/>
    </row>
    <row r="404" spans="2:3" ht="12.75" hidden="1">
      <c r="B404" s="89" t="s">
        <v>296</v>
      </c>
      <c r="C404" s="90"/>
    </row>
    <row r="405" spans="2:3" ht="12.75" hidden="1">
      <c r="B405" s="89" t="s">
        <v>295</v>
      </c>
      <c r="C405" s="90"/>
    </row>
    <row r="406" spans="2:3" ht="12.75" hidden="1">
      <c r="B406" s="91"/>
      <c r="C406" s="90"/>
    </row>
    <row r="407" ht="12.75" hidden="1">
      <c r="B407" s="89" t="s">
        <v>50</v>
      </c>
    </row>
    <row r="408" ht="12.75" hidden="1">
      <c r="B408" s="89" t="s">
        <v>43</v>
      </c>
    </row>
    <row r="409" ht="12.75" hidden="1">
      <c r="B409" s="89" t="s">
        <v>44</v>
      </c>
    </row>
    <row r="410" ht="12.75" hidden="1">
      <c r="B410" s="89" t="s">
        <v>45</v>
      </c>
    </row>
    <row r="411" spans="2:3" ht="12.75" hidden="1">
      <c r="B411" s="89"/>
      <c r="C411" s="89"/>
    </row>
    <row r="412" ht="12.75" hidden="1">
      <c r="B412" t="s">
        <v>51</v>
      </c>
    </row>
    <row r="413" ht="12.75" hidden="1">
      <c r="B413" t="s">
        <v>278</v>
      </c>
    </row>
    <row r="414" ht="12.75" hidden="1"/>
    <row r="415" ht="12.75" hidden="1">
      <c r="B415" s="89" t="s">
        <v>30</v>
      </c>
    </row>
    <row r="416" ht="12.75" hidden="1">
      <c r="B416" s="89" t="s">
        <v>31</v>
      </c>
    </row>
    <row r="417" ht="12.75" hidden="1"/>
    <row r="418" ht="12.75" hidden="1">
      <c r="B418" t="s">
        <v>38</v>
      </c>
    </row>
    <row r="419" ht="12.75" hidden="1">
      <c r="B419" t="s">
        <v>46</v>
      </c>
    </row>
    <row r="420" ht="12.75" hidden="1">
      <c r="B420" t="s">
        <v>47</v>
      </c>
    </row>
    <row r="421" ht="12.75" hidden="1"/>
    <row r="422" spans="1:3" ht="12.75">
      <c r="A422" s="22">
        <v>11</v>
      </c>
      <c r="B422" s="90" t="s">
        <v>85</v>
      </c>
      <c r="C422" s="90"/>
    </row>
    <row r="423" spans="2:3" ht="12.75">
      <c r="B423" s="89" t="s">
        <v>172</v>
      </c>
      <c r="C423" s="89"/>
    </row>
    <row r="424" spans="2:3" ht="12.75" customHeight="1">
      <c r="B424" s="89"/>
      <c r="C424" s="89"/>
    </row>
    <row r="425" spans="1:3" ht="12.75">
      <c r="A425" s="22">
        <v>12</v>
      </c>
      <c r="B425" s="20" t="s">
        <v>173</v>
      </c>
      <c r="C425" s="20"/>
    </row>
    <row r="426" ht="12.75">
      <c r="B426" t="s">
        <v>404</v>
      </c>
    </row>
    <row r="427" ht="12.75">
      <c r="B427" t="s">
        <v>405</v>
      </c>
    </row>
    <row r="428" ht="8.25" customHeight="1"/>
    <row r="429" spans="1:2" ht="12.75">
      <c r="A429" s="22">
        <v>13</v>
      </c>
      <c r="B429" s="90" t="s">
        <v>468</v>
      </c>
    </row>
    <row r="430" ht="14.25" customHeight="1">
      <c r="B430" t="s">
        <v>469</v>
      </c>
    </row>
    <row r="431" ht="12.75">
      <c r="B431" t="s">
        <v>39</v>
      </c>
    </row>
    <row r="432" ht="12.75">
      <c r="B432" t="s">
        <v>40</v>
      </c>
    </row>
    <row r="434" spans="2:9" ht="12.75">
      <c r="B434" s="126" t="s">
        <v>470</v>
      </c>
      <c r="H434" s="127"/>
      <c r="I434" s="127"/>
    </row>
    <row r="435" spans="2:11" ht="12.75">
      <c r="B435" s="126"/>
      <c r="H435" s="129" t="s">
        <v>52</v>
      </c>
      <c r="I435" s="129" t="s">
        <v>54</v>
      </c>
      <c r="J435" s="220"/>
      <c r="K435" s="220"/>
    </row>
    <row r="436" spans="2:11" ht="12.75">
      <c r="B436" s="126"/>
      <c r="H436" s="145" t="s">
        <v>144</v>
      </c>
      <c r="I436" s="145" t="s">
        <v>144</v>
      </c>
      <c r="J436" s="221" t="s">
        <v>222</v>
      </c>
      <c r="K436" s="221"/>
    </row>
    <row r="437" spans="2:11" ht="12.75">
      <c r="B437" s="126"/>
      <c r="H437" s="145" t="s">
        <v>53</v>
      </c>
      <c r="I437" s="145" t="s">
        <v>53</v>
      </c>
      <c r="J437" s="221" t="s">
        <v>212</v>
      </c>
      <c r="K437" s="221"/>
    </row>
    <row r="438" spans="2:11" ht="12.75">
      <c r="B438" s="126"/>
      <c r="H438" s="128" t="s">
        <v>459</v>
      </c>
      <c r="I438" s="128" t="s">
        <v>464</v>
      </c>
      <c r="J438" s="128" t="str">
        <f>+H438</f>
        <v>30/04/05</v>
      </c>
      <c r="K438" s="128" t="str">
        <f>+I438</f>
        <v>30/04/04</v>
      </c>
    </row>
    <row r="439" spans="2:11" ht="8.25" customHeight="1">
      <c r="B439" s="126"/>
      <c r="H439" s="128"/>
      <c r="I439" s="128"/>
      <c r="J439" s="128"/>
      <c r="K439" s="128"/>
    </row>
    <row r="440" spans="2:11" ht="12.75">
      <c r="B440" s="125" t="s">
        <v>471</v>
      </c>
      <c r="H440" s="129" t="s">
        <v>145</v>
      </c>
      <c r="I440" s="129" t="s">
        <v>145</v>
      </c>
      <c r="J440" s="129" t="s">
        <v>145</v>
      </c>
      <c r="K440" s="129" t="s">
        <v>145</v>
      </c>
    </row>
    <row r="441" spans="2:11" ht="6.75" customHeight="1">
      <c r="B441" s="125"/>
      <c r="H441" s="127"/>
      <c r="I441" s="127"/>
      <c r="J441" s="139"/>
      <c r="K441" s="139"/>
    </row>
    <row r="442" spans="3:11" ht="12.75">
      <c r="C442" t="s">
        <v>466</v>
      </c>
      <c r="H442" s="130">
        <v>-3478</v>
      </c>
      <c r="I442" s="130">
        <v>-4506</v>
      </c>
      <c r="J442" s="133">
        <v>-11271</v>
      </c>
      <c r="K442" s="133">
        <v>-3202</v>
      </c>
    </row>
    <row r="443" spans="8:11" ht="12.75">
      <c r="H443" s="130"/>
      <c r="I443" s="127"/>
      <c r="J443" s="133"/>
      <c r="K443" s="139"/>
    </row>
    <row r="444" spans="2:11" ht="12.75">
      <c r="B444" s="125" t="s">
        <v>94</v>
      </c>
      <c r="H444" s="177" t="s">
        <v>23</v>
      </c>
      <c r="I444" s="177" t="s">
        <v>23</v>
      </c>
      <c r="J444" s="177" t="s">
        <v>23</v>
      </c>
      <c r="K444" s="177" t="s">
        <v>23</v>
      </c>
    </row>
    <row r="445" spans="8:11" ht="12.75">
      <c r="H445" s="130"/>
      <c r="I445" s="127"/>
      <c r="J445" s="130"/>
      <c r="K445" s="127"/>
    </row>
    <row r="446" spans="3:11" ht="12.75">
      <c r="C446" t="s">
        <v>95</v>
      </c>
      <c r="H446" s="130">
        <v>593804</v>
      </c>
      <c r="I446" s="130">
        <v>459673</v>
      </c>
      <c r="J446" s="130">
        <v>593804</v>
      </c>
      <c r="K446" s="130">
        <v>459673</v>
      </c>
    </row>
    <row r="447" spans="3:11" ht="12.75">
      <c r="C447" t="s">
        <v>96</v>
      </c>
      <c r="H447" s="130">
        <f>+H449-H446</f>
        <v>56343</v>
      </c>
      <c r="I447" s="130">
        <f>+I449-I446</f>
        <v>64616</v>
      </c>
      <c r="J447" s="130">
        <f>+J449-J446</f>
        <v>31328</v>
      </c>
      <c r="K447" s="130">
        <f>+K449-K446</f>
        <v>22227</v>
      </c>
    </row>
    <row r="448" spans="8:11" ht="12.75">
      <c r="H448" s="130"/>
      <c r="I448" s="127"/>
      <c r="J448" s="130"/>
      <c r="K448" s="127"/>
    </row>
    <row r="449" spans="3:11" ht="12.75">
      <c r="C449" s="89" t="s">
        <v>94</v>
      </c>
      <c r="H449" s="131">
        <v>650147</v>
      </c>
      <c r="I449" s="131">
        <v>524289</v>
      </c>
      <c r="J449" s="131">
        <v>625132</v>
      </c>
      <c r="K449" s="131">
        <v>481900</v>
      </c>
    </row>
    <row r="450" spans="3:11" ht="12.75">
      <c r="C450" s="89"/>
      <c r="H450" s="133"/>
      <c r="I450" s="133"/>
      <c r="J450" s="133"/>
      <c r="K450" s="133"/>
    </row>
    <row r="451" spans="2:11" ht="12.75">
      <c r="B451" s="126" t="s">
        <v>472</v>
      </c>
      <c r="H451" s="127"/>
      <c r="I451" s="127"/>
      <c r="J451" s="139"/>
      <c r="K451" s="139"/>
    </row>
    <row r="452" spans="2:11" ht="12.75">
      <c r="B452" s="125" t="s">
        <v>473</v>
      </c>
      <c r="H452" s="129" t="s">
        <v>145</v>
      </c>
      <c r="I452" s="129" t="s">
        <v>145</v>
      </c>
      <c r="J452" s="129" t="s">
        <v>145</v>
      </c>
      <c r="K452" s="129" t="s">
        <v>145</v>
      </c>
    </row>
    <row r="453" spans="2:11" ht="12.75">
      <c r="B453" s="125"/>
      <c r="H453" s="129"/>
      <c r="I453" s="129"/>
      <c r="J453" s="129"/>
      <c r="K453" s="129"/>
    </row>
    <row r="454" spans="3:11" ht="12.75">
      <c r="C454" t="s">
        <v>466</v>
      </c>
      <c r="H454" s="130">
        <f>+H442</f>
        <v>-3478</v>
      </c>
      <c r="I454" s="130">
        <f>+I442</f>
        <v>-4506</v>
      </c>
      <c r="J454" s="130">
        <f>+J442</f>
        <v>-11271</v>
      </c>
      <c r="K454" s="130">
        <f>+K442</f>
        <v>-3202</v>
      </c>
    </row>
    <row r="455" spans="3:11" ht="12.75">
      <c r="C455" t="s">
        <v>97</v>
      </c>
      <c r="H455" s="132">
        <f>+H457-H454</f>
        <v>457</v>
      </c>
      <c r="I455" s="132">
        <f>+I457-I454</f>
        <v>2959</v>
      </c>
      <c r="J455" s="132">
        <f>+J457-J454</f>
        <v>1371</v>
      </c>
      <c r="K455" s="132">
        <f>+K457-K454</f>
        <v>8878</v>
      </c>
    </row>
    <row r="456" spans="3:11" ht="12.75">
      <c r="C456" t="s">
        <v>474</v>
      </c>
      <c r="H456" s="130"/>
      <c r="I456" s="127"/>
      <c r="J456" s="130"/>
      <c r="K456" s="127"/>
    </row>
    <row r="457" spans="3:11" ht="12.75">
      <c r="C457" t="s">
        <v>98</v>
      </c>
      <c r="H457" s="132">
        <v>-3021</v>
      </c>
      <c r="I457" s="132">
        <v>-1547</v>
      </c>
      <c r="J457" s="132">
        <v>-9900</v>
      </c>
      <c r="K457" s="132">
        <v>5676</v>
      </c>
    </row>
    <row r="458" spans="2:11" ht="12.75">
      <c r="B458" s="125" t="s">
        <v>99</v>
      </c>
      <c r="H458" s="177" t="s">
        <v>23</v>
      </c>
      <c r="I458" s="177" t="s">
        <v>23</v>
      </c>
      <c r="J458" s="177" t="s">
        <v>23</v>
      </c>
      <c r="K458" s="177" t="s">
        <v>23</v>
      </c>
    </row>
    <row r="459" spans="3:11" ht="12.75">
      <c r="C459" s="89" t="s">
        <v>94</v>
      </c>
      <c r="H459" s="127"/>
      <c r="I459" s="127"/>
      <c r="J459" s="127"/>
      <c r="K459" s="127"/>
    </row>
    <row r="460" spans="3:11" ht="12.75">
      <c r="C460" t="s">
        <v>100</v>
      </c>
      <c r="H460" s="130">
        <f>+H449</f>
        <v>650147</v>
      </c>
      <c r="I460" s="130">
        <f>+I449</f>
        <v>524289</v>
      </c>
      <c r="J460" s="130">
        <f>+J449</f>
        <v>625132</v>
      </c>
      <c r="K460" s="130">
        <f>+K449</f>
        <v>481900</v>
      </c>
    </row>
    <row r="461" spans="3:11" ht="12.75">
      <c r="C461" t="s">
        <v>101</v>
      </c>
      <c r="H461" s="130">
        <v>65118</v>
      </c>
      <c r="I461" s="130">
        <v>149318</v>
      </c>
      <c r="J461" s="130">
        <v>65118</v>
      </c>
      <c r="K461" s="130">
        <v>134847</v>
      </c>
    </row>
    <row r="462" spans="3:11" ht="12.75">
      <c r="C462" t="s">
        <v>102</v>
      </c>
      <c r="H462" s="130">
        <v>0</v>
      </c>
      <c r="I462" s="130">
        <v>56398</v>
      </c>
      <c r="J462" s="130">
        <f>+H462</f>
        <v>0</v>
      </c>
      <c r="K462" s="130">
        <v>56398</v>
      </c>
    </row>
    <row r="463" spans="3:11" ht="12.75">
      <c r="C463" t="s">
        <v>103</v>
      </c>
      <c r="H463" s="132">
        <v>6209</v>
      </c>
      <c r="I463" s="160">
        <v>6461</v>
      </c>
      <c r="J463" s="132">
        <v>6209</v>
      </c>
      <c r="K463" s="160">
        <v>5766</v>
      </c>
    </row>
    <row r="464" spans="3:11" ht="12.75">
      <c r="C464" s="89" t="s">
        <v>60</v>
      </c>
      <c r="H464" s="133"/>
      <c r="I464" s="133"/>
      <c r="J464" s="133"/>
      <c r="K464" s="133"/>
    </row>
    <row r="465" spans="3:11" ht="12.75">
      <c r="C465" s="89" t="s">
        <v>104</v>
      </c>
      <c r="H465" s="134">
        <f>SUM(H460:H463)</f>
        <v>721474</v>
      </c>
      <c r="I465" s="134">
        <f>SUM(I460:I463)</f>
        <v>736466</v>
      </c>
      <c r="J465" s="134">
        <f>SUM(J460:J463)</f>
        <v>696459</v>
      </c>
      <c r="K465" s="134">
        <f>SUM(K460:K463)</f>
        <v>678911</v>
      </c>
    </row>
    <row r="467" ht="12.75">
      <c r="B467" t="s">
        <v>467</v>
      </c>
    </row>
    <row r="468" ht="12.75">
      <c r="B468" t="s">
        <v>297</v>
      </c>
    </row>
    <row r="470" spans="1:2" ht="12.75">
      <c r="A470" s="22">
        <v>14</v>
      </c>
      <c r="B470" s="90" t="s">
        <v>25</v>
      </c>
    </row>
    <row r="471" ht="12.75">
      <c r="B471" s="90"/>
    </row>
    <row r="472" ht="12.75">
      <c r="B472" t="s">
        <v>337</v>
      </c>
    </row>
    <row r="473" ht="12.75">
      <c r="B473" t="s">
        <v>338</v>
      </c>
    </row>
    <row r="474" ht="12.75">
      <c r="B474" t="s">
        <v>339</v>
      </c>
    </row>
    <row r="475" ht="12.75">
      <c r="B475" s="102"/>
    </row>
    <row r="476" ht="12.75">
      <c r="B476" t="s">
        <v>309</v>
      </c>
    </row>
    <row r="478" ht="15">
      <c r="B478" s="79" t="s">
        <v>530</v>
      </c>
    </row>
  </sheetData>
  <mergeCells count="3">
    <mergeCell ref="J435:K435"/>
    <mergeCell ref="J436:K436"/>
    <mergeCell ref="J437:K437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Tina Pernites-Lao</cp:lastModifiedBy>
  <cp:lastPrinted>2005-06-30T08:45:50Z</cp:lastPrinted>
  <dcterms:created xsi:type="dcterms:W3CDTF">1999-09-22T03:04:54Z</dcterms:created>
  <dcterms:modified xsi:type="dcterms:W3CDTF">2005-07-05T02:05:10Z</dcterms:modified>
  <cp:category/>
  <cp:version/>
  <cp:contentType/>
  <cp:contentStatus/>
</cp:coreProperties>
</file>