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40" windowHeight="5895" activeTab="0"/>
  </bookViews>
  <sheets>
    <sheet name="PN 1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</sheets>
  <definedNames>
    <definedName name="_xlnm.Print_Area" localSheetId="0">'PN 1'!$B$7:$G$188</definedName>
    <definedName name="_xlnm.Print_Titles" localSheetId="0">'PN 1'!$1:$6</definedName>
  </definedNames>
  <calcPr fullCalcOnLoad="1"/>
</workbook>
</file>

<file path=xl/sharedStrings.xml><?xml version="1.0" encoding="utf-8"?>
<sst xmlns="http://schemas.openxmlformats.org/spreadsheetml/2006/main" count="270" uniqueCount="125">
  <si>
    <t>METROPLEX BERHAD</t>
  </si>
  <si>
    <t>TABLE A - PN 1</t>
  </si>
  <si>
    <t>31 JULY 2005</t>
  </si>
  <si>
    <t>No.</t>
  </si>
  <si>
    <t>Lender</t>
  </si>
  <si>
    <t>Principal &amp;</t>
  </si>
  <si>
    <t>Type of</t>
  </si>
  <si>
    <t>Status</t>
  </si>
  <si>
    <t>Interest (RM)</t>
  </si>
  <si>
    <t>Facility</t>
  </si>
  <si>
    <t>Security</t>
  </si>
  <si>
    <t>AFFIN BANK BHD</t>
  </si>
  <si>
    <t>- Vistasutra Sdn Bhd</t>
  </si>
  <si>
    <t>TL</t>
  </si>
  <si>
    <t>Summary Judgement for principal amount allowed</t>
  </si>
  <si>
    <t>RC</t>
  </si>
  <si>
    <t>Secured</t>
  </si>
  <si>
    <t>on  19/7/05.  Trial  fixed  on  19/9/05  on  issue  of</t>
  </si>
  <si>
    <t>OD</t>
  </si>
  <si>
    <t>interest charged on facilities.</t>
  </si>
  <si>
    <t>- Metroplex Berhad</t>
  </si>
  <si>
    <t xml:space="preserve">Hearing  of Appeal to Judge in  Chambers  against </t>
  </si>
  <si>
    <t>Order 14 fixed on 20/4/05.  Appeal dismissed with</t>
  </si>
  <si>
    <t>costs. Case management fixed on 4/10/05.</t>
  </si>
  <si>
    <t>Unsecured</t>
  </si>
  <si>
    <t>Bonds</t>
  </si>
  <si>
    <t>- Metroplex Trading Sdn Bhd</t>
  </si>
  <si>
    <t>ALLIANCE BANK MALAYSIA BHD</t>
  </si>
  <si>
    <t>- Jumantan Sdn Bhd</t>
  </si>
  <si>
    <t>Case management adjourned. No new date fixed.</t>
  </si>
  <si>
    <t>Defence  filed on 3/4/01.  No  development  after</t>
  </si>
  <si>
    <t>RO expired.</t>
  </si>
  <si>
    <t>BA</t>
  </si>
  <si>
    <t>IL</t>
  </si>
  <si>
    <t>- Peninsular Park Sdn Bhd</t>
  </si>
  <si>
    <t>Hearing of Summary Judgement fixed on 14/9/05.</t>
  </si>
  <si>
    <t>- Wiramuda (M) Sdn Bhd</t>
  </si>
  <si>
    <t>Reply to Defence filed. No development after RO</t>
  </si>
  <si>
    <t>expired.</t>
  </si>
  <si>
    <t>ARAB-MALAYSIAN GROUP</t>
  </si>
  <si>
    <t>- Maxi Murni Sdn Bhd</t>
  </si>
  <si>
    <t>FL</t>
  </si>
  <si>
    <t>- Metrobilt Construction Sdn Bhd</t>
  </si>
  <si>
    <t>COMMERCE INTL MERCHANT BANKERS BHD</t>
  </si>
  <si>
    <t>Letters of demand dated 19/9/02 and 31/1/05.</t>
  </si>
  <si>
    <t>STA</t>
  </si>
  <si>
    <t>Letters of demand on  PPSB served  30/10/02 and</t>
  </si>
  <si>
    <t>31/1/05. Originating Summons served on 6/6/05 on</t>
  </si>
  <si>
    <t>PPSB.</t>
  </si>
  <si>
    <t>DANAHARTA URUS SDN BHD</t>
  </si>
  <si>
    <t>- Metroplex Holdings Sdn Bhd</t>
  </si>
  <si>
    <t xml:space="preserve">   Writ of Summons served on 14/6/05.</t>
  </si>
  <si>
    <t>EON BANK BHD</t>
  </si>
  <si>
    <t>HONG LEONG GROUP</t>
  </si>
  <si>
    <t>Hong Leong's Order 14 application was dismissed</t>
  </si>
  <si>
    <t>with  costs  on 17/5/05. Hong Leong's  Appeal  to</t>
  </si>
  <si>
    <t>Judge in Chambers fixed for hearing on 5/10/05.</t>
  </si>
  <si>
    <t>Factoring</t>
  </si>
  <si>
    <t>Peninsular Park's  Appeal  to Judge  in  Chambers</t>
  </si>
  <si>
    <t>against Order 14  judgement  was  dismissed  with</t>
  </si>
  <si>
    <t>costs on 25/5/05.  PPSB filed Appeal  to  court  of</t>
  </si>
  <si>
    <t>Appeal on 22/6/05.</t>
  </si>
  <si>
    <t>HSBC BANK MALAYSIA BHD</t>
  </si>
  <si>
    <t xml:space="preserve">   Writ of Summons served on 13/6/05.</t>
  </si>
  <si>
    <t>MALAYAN BANKING BHD</t>
  </si>
  <si>
    <t>Letter of demand dated 12/11/04.</t>
  </si>
  <si>
    <t>- Empress Cruise Lines Sdn Bhd</t>
  </si>
  <si>
    <t>- Farmstead Products Sdn Bhd</t>
  </si>
  <si>
    <t>- Maxrise (M) Sdn Bhd</t>
  </si>
  <si>
    <t>- Metroplex Development Sdn Bhd</t>
  </si>
  <si>
    <t>OCBC BANK (M) BHD</t>
  </si>
  <si>
    <t>Hearing   of   Appeal   against   Order  14  fixed   on</t>
  </si>
  <si>
    <t>24/10/05. Stay of execution granted until disposal of</t>
  </si>
  <si>
    <t>appeal.  OCBC filed  Appeal  to Judge  in Chambers</t>
  </si>
  <si>
    <t>against Stay of Execution Order on 24/3/05. Hearing</t>
  </si>
  <si>
    <t>of  MB's  application  to adduce  fresh  evidence on</t>
  </si>
  <si>
    <t>24/10/05.</t>
  </si>
  <si>
    <t>PUBLIC FINANCE BHD</t>
  </si>
  <si>
    <t>RHB BANK BHD</t>
  </si>
  <si>
    <t>- Ekabina Sdn Bhd</t>
  </si>
  <si>
    <t>- Metroplex Leasing &amp; Credit Corporation Sdn Bhd</t>
  </si>
  <si>
    <t>- Metroplex Project Management Sdn Bhd</t>
  </si>
  <si>
    <t>OTHER INDULGENCE LENDERS</t>
  </si>
  <si>
    <t>Bumiputra-Commerce Bank (L) Ltd</t>
  </si>
  <si>
    <t>Bank of Overseas Chinese</t>
  </si>
  <si>
    <t>Application to amend  Statement of Claim  allowed</t>
  </si>
  <si>
    <t>Banque Internationale A Luxembourg</t>
  </si>
  <si>
    <t>on  26/2/04. On 5/11/04  served  on  MB  unsealed</t>
  </si>
  <si>
    <t>Chiao Tung Bank, Taiwan</t>
  </si>
  <si>
    <t>amended Statement of Claim.</t>
  </si>
  <si>
    <t>The Bank of Nova Scotia</t>
  </si>
  <si>
    <t>LEGEND INTERNATIONAL RESORTS LIMITED</t>
  </si>
  <si>
    <t>*</t>
  </si>
  <si>
    <t>NM Rothschild</t>
  </si>
  <si>
    <t>Application for Provisional  Liquidator by  Morgan</t>
  </si>
  <si>
    <t>Stanley on 21/9/05. Hearing of winding-up petition</t>
  </si>
  <si>
    <t>against MB on 23/9/05.</t>
  </si>
  <si>
    <t>Societe Generale</t>
  </si>
  <si>
    <t>Bank of The Philippine Islands</t>
  </si>
  <si>
    <t>Application for Provisional Liquidator by Philippine</t>
  </si>
  <si>
    <t>Asset Investment (SPV-AMC) Inc. on 3/8/05. MB</t>
  </si>
  <si>
    <t xml:space="preserve"> Unsecured</t>
  </si>
  <si>
    <t>on  14/7/05  obtained   Stay  of  Proceedings   until</t>
  </si>
  <si>
    <t>further order of court.</t>
  </si>
  <si>
    <t>United Coconut Planters Bank</t>
  </si>
  <si>
    <t>Global Bank (formerly Asian Bank)</t>
  </si>
  <si>
    <t>International Exchange Bank</t>
  </si>
  <si>
    <t>Metropolitan Bank &amp; Trust Co.(formerly Solid Bank)</t>
  </si>
  <si>
    <t>GRAND TOTAL</t>
  </si>
  <si>
    <t>Note:</t>
  </si>
  <si>
    <t>BA denotes Bank Acceptance</t>
  </si>
  <si>
    <t>BG denotes Bank Guarantee</t>
  </si>
  <si>
    <t>FL denotes Fixed Loan</t>
  </si>
  <si>
    <t>IL denotes Indulgence Loan</t>
  </si>
  <si>
    <t>OD denotes Overdraft</t>
  </si>
  <si>
    <t>RC denotes Revolving Credit</t>
  </si>
  <si>
    <t>STA denotes Short Term Acceptance</t>
  </si>
  <si>
    <t>TL denotes Term Loan</t>
  </si>
  <si>
    <t>All or part of these loans were purportedly transferred to Morgan Stanley Emerging Markets Inc.</t>
  </si>
  <si>
    <t>As per account figure</t>
  </si>
  <si>
    <t>Add:</t>
  </si>
  <si>
    <t>Hong Leong Group(PPSB) - factoring</t>
  </si>
  <si>
    <t>Less:</t>
  </si>
  <si>
    <t>Alliance Bank(MB) - bank guarantee</t>
  </si>
  <si>
    <t>Factoring(PPSB) for HLG is classified as other payables in PPSB accounts.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</si>
</sst>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_(* #,##0_);_(* \(#,##0\);_(* &quot;-&quot;??_);_(@_)"/>
    <numFmt numFmtId="177" formatCode="0.00000%"/>
    <numFmt numFmtId="178" formatCode="dd\-mmm\-yy"/>
    <numFmt numFmtId="179" formatCode="0_);[Red]\(0\)"/>
    <numFmt numFmtId="180" formatCode="0.000%"/>
    <numFmt numFmtId="181" formatCode="#\ ???/???"/>
    <numFmt numFmtId="182" formatCode="_(* #,##0.0000_);_(* \(#,##0.0000\);_(* &quot;-&quot;????_);_(@_)"/>
    <numFmt numFmtId="183" formatCode="_(* #,##0.00000_);_(* \(#,##0.00000\);_(* &quot;-&quot;?????_);_(@_)"/>
    <numFmt numFmtId="184" formatCode="[$-409]dddd\,\ mmmm\ dd\,\ yyyy"/>
    <numFmt numFmtId="185" formatCode="[$-409]d\-mmm\-yy;@"/>
    <numFmt numFmtId="186" formatCode="[$-409]h:mm:ss\ AM/PM"/>
  </numFmts>
  <fonts count="10">
    <font>
      <sz val="12"/>
      <name val="Times New Roman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39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21" applyFont="1">
      <alignment/>
      <protection/>
    </xf>
    <xf numFmtId="43" fontId="4" fillId="0" borderId="0" xfId="15" applyFont="1" applyFill="1" applyAlignment="1">
      <alignment/>
    </xf>
    <xf numFmtId="0" fontId="4" fillId="0" borderId="0" xfId="21" applyFont="1" applyFill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15" fontId="4" fillId="0" borderId="0" xfId="21" applyNumberFormat="1" applyFont="1" quotePrefix="1">
      <alignment/>
      <protection/>
    </xf>
    <xf numFmtId="0" fontId="4" fillId="0" borderId="1" xfId="21" applyFont="1" applyBorder="1">
      <alignment/>
      <protection/>
    </xf>
    <xf numFmtId="43" fontId="4" fillId="0" borderId="1" xfId="15" applyFont="1" applyFill="1" applyBorder="1" applyAlignment="1">
      <alignment/>
    </xf>
    <xf numFmtId="0" fontId="4" fillId="0" borderId="1" xfId="21" applyFont="1" applyFill="1" applyBorder="1" applyAlignment="1">
      <alignment horizontal="center"/>
      <protection/>
    </xf>
    <xf numFmtId="0" fontId="4" fillId="0" borderId="1" xfId="21" applyFont="1" applyBorder="1" applyAlignment="1">
      <alignment horizontal="center"/>
      <protection/>
    </xf>
    <xf numFmtId="0" fontId="4" fillId="0" borderId="2" xfId="21" applyFont="1" applyBorder="1" applyAlignment="1">
      <alignment horizontal="center"/>
      <protection/>
    </xf>
    <xf numFmtId="0" fontId="4" fillId="0" borderId="3" xfId="21" applyFont="1" applyBorder="1" applyAlignment="1">
      <alignment horizontal="center"/>
      <protection/>
    </xf>
    <xf numFmtId="43" fontId="4" fillId="0" borderId="0" xfId="15" applyFont="1" applyFill="1" applyAlignment="1">
      <alignment horizontal="center"/>
    </xf>
    <xf numFmtId="0" fontId="4" fillId="0" borderId="4" xfId="21" applyFont="1" applyFill="1" applyBorder="1" applyAlignment="1">
      <alignment horizontal="center"/>
      <protection/>
    </xf>
    <xf numFmtId="0" fontId="4" fillId="0" borderId="4" xfId="21" applyFont="1" applyBorder="1" applyAlignment="1">
      <alignment horizontal="center"/>
      <protection/>
    </xf>
    <xf numFmtId="0" fontId="4" fillId="0" borderId="5" xfId="21" applyFont="1" applyBorder="1">
      <alignment/>
      <protection/>
    </xf>
    <xf numFmtId="0" fontId="4" fillId="0" borderId="6" xfId="21" applyFont="1" applyBorder="1">
      <alignment/>
      <protection/>
    </xf>
    <xf numFmtId="43" fontId="4" fillId="0" borderId="1" xfId="15" applyFont="1" applyFill="1" applyBorder="1" applyAlignment="1">
      <alignment horizontal="center"/>
    </xf>
    <xf numFmtId="0" fontId="4" fillId="0" borderId="5" xfId="21" applyFont="1" applyFill="1" applyBorder="1" applyAlignment="1">
      <alignment horizontal="center"/>
      <protection/>
    </xf>
    <xf numFmtId="0" fontId="4" fillId="0" borderId="5" xfId="21" applyFont="1" applyBorder="1" applyAlignment="1">
      <alignment horizontal="center"/>
      <protection/>
    </xf>
    <xf numFmtId="0" fontId="4" fillId="0" borderId="2" xfId="21" applyFont="1" applyBorder="1">
      <alignment/>
      <protection/>
    </xf>
    <xf numFmtId="0" fontId="4" fillId="0" borderId="7" xfId="21" applyFont="1" applyBorder="1">
      <alignment/>
      <protection/>
    </xf>
    <xf numFmtId="0" fontId="4" fillId="0" borderId="2" xfId="21" applyFont="1" applyFill="1" applyBorder="1" applyAlignment="1">
      <alignment horizontal="center"/>
      <protection/>
    </xf>
    <xf numFmtId="0" fontId="5" fillId="0" borderId="7" xfId="21" applyFont="1" applyBorder="1">
      <alignment/>
      <protection/>
    </xf>
    <xf numFmtId="0" fontId="4" fillId="0" borderId="7" xfId="21" applyFont="1" applyBorder="1" quotePrefix="1">
      <alignment/>
      <protection/>
    </xf>
    <xf numFmtId="43" fontId="6" fillId="0" borderId="2" xfId="15" applyFont="1" applyFill="1" applyBorder="1" applyAlignment="1">
      <alignment horizontal="center"/>
    </xf>
    <xf numFmtId="0" fontId="4" fillId="0" borderId="7" xfId="21" applyFont="1" applyBorder="1" applyAlignment="1">
      <alignment horizontal="center"/>
      <protection/>
    </xf>
    <xf numFmtId="43" fontId="4" fillId="0" borderId="8" xfId="15" applyFont="1" applyFill="1" applyBorder="1" applyAlignment="1">
      <alignment/>
    </xf>
    <xf numFmtId="43" fontId="4" fillId="0" borderId="9" xfId="15" applyFont="1" applyFill="1" applyBorder="1" applyAlignment="1">
      <alignment/>
    </xf>
    <xf numFmtId="0" fontId="4" fillId="0" borderId="0" xfId="21" applyFont="1" applyBorder="1" applyAlignment="1">
      <alignment horizontal="center"/>
      <protection/>
    </xf>
    <xf numFmtId="0" fontId="4" fillId="0" borderId="2" xfId="21" applyFont="1" applyBorder="1" quotePrefix="1">
      <alignment/>
      <protection/>
    </xf>
    <xf numFmtId="43" fontId="4" fillId="0" borderId="2" xfId="15" applyFont="1" applyFill="1" applyBorder="1" applyAlignment="1">
      <alignment/>
    </xf>
    <xf numFmtId="43" fontId="4" fillId="0" borderId="0" xfId="15" applyFont="1" applyAlignment="1">
      <alignment/>
    </xf>
    <xf numFmtId="0" fontId="4" fillId="0" borderId="10" xfId="21" applyFont="1" applyBorder="1">
      <alignment/>
      <protection/>
    </xf>
    <xf numFmtId="0" fontId="4" fillId="0" borderId="11" xfId="21" applyFont="1" applyBorder="1">
      <alignment/>
      <protection/>
    </xf>
    <xf numFmtId="43" fontId="4" fillId="0" borderId="12" xfId="15" applyFont="1" applyFill="1" applyBorder="1" applyAlignment="1">
      <alignment/>
    </xf>
    <xf numFmtId="0" fontId="4" fillId="0" borderId="10" xfId="21" applyFont="1" applyFill="1" applyBorder="1" applyAlignment="1">
      <alignment horizontal="center"/>
      <protection/>
    </xf>
    <xf numFmtId="0" fontId="4" fillId="0" borderId="12" xfId="21" applyFont="1" applyBorder="1" applyAlignment="1">
      <alignment horizontal="center"/>
      <protection/>
    </xf>
    <xf numFmtId="0" fontId="7" fillId="0" borderId="0" xfId="21" applyFont="1">
      <alignment/>
      <protection/>
    </xf>
    <xf numFmtId="43" fontId="4" fillId="0" borderId="0" xfId="15" applyFont="1" applyBorder="1" applyAlignment="1">
      <alignment horizontal="center"/>
    </xf>
    <xf numFmtId="0" fontId="4" fillId="0" borderId="0" xfId="21" applyFont="1" applyBorder="1">
      <alignment/>
      <protection/>
    </xf>
    <xf numFmtId="43" fontId="4" fillId="0" borderId="0" xfId="15" applyFont="1" applyFill="1" applyBorder="1" applyAlignment="1">
      <alignment/>
    </xf>
    <xf numFmtId="43" fontId="4" fillId="0" borderId="0" xfId="21" applyNumberFormat="1" applyFont="1">
      <alignment/>
      <protection/>
    </xf>
    <xf numFmtId="175" fontId="4" fillId="0" borderId="0" xfId="21" applyNumberFormat="1" applyFont="1">
      <alignment/>
      <protection/>
    </xf>
    <xf numFmtId="43" fontId="6" fillId="0" borderId="0" xfId="15" applyFont="1" applyBorder="1" applyAlignment="1">
      <alignment/>
    </xf>
    <xf numFmtId="43" fontId="4" fillId="0" borderId="0" xfId="15" applyFont="1" applyBorder="1" applyAlignment="1">
      <alignment/>
    </xf>
    <xf numFmtId="43" fontId="4" fillId="0" borderId="0" xfId="21" applyNumberFormat="1" applyFont="1" applyBorder="1">
      <alignment/>
      <protection/>
    </xf>
    <xf numFmtId="0" fontId="5" fillId="0" borderId="0" xfId="21" applyFont="1">
      <alignment/>
      <protection/>
    </xf>
    <xf numFmtId="0" fontId="4" fillId="0" borderId="7" xfId="21" applyFont="1" applyFill="1" applyBorder="1" applyAlignment="1">
      <alignment horizontal="center"/>
      <protection/>
    </xf>
    <xf numFmtId="0" fontId="4" fillId="0" borderId="0" xfId="21" applyFont="1" applyFill="1" applyBorder="1" applyAlignment="1">
      <alignment horizontal="center"/>
      <protection/>
    </xf>
    <xf numFmtId="175" fontId="4" fillId="0" borderId="7" xfId="21" applyNumberFormat="1" applyFont="1" applyBorder="1">
      <alignment/>
      <protection/>
    </xf>
    <xf numFmtId="0" fontId="4" fillId="0" borderId="0" xfId="21" applyFont="1" applyBorder="1" quotePrefix="1">
      <alignment/>
      <protection/>
    </xf>
    <xf numFmtId="0" fontId="4" fillId="0" borderId="2" xfId="21" applyFont="1" applyBorder="1" applyAlignment="1">
      <alignment horizontal="right"/>
      <protection/>
    </xf>
    <xf numFmtId="175" fontId="4" fillId="0" borderId="7" xfId="21" applyNumberFormat="1" applyFont="1" applyBorder="1" quotePrefix="1">
      <alignment/>
      <protection/>
    </xf>
    <xf numFmtId="0" fontId="4" fillId="0" borderId="4" xfId="21" applyFont="1" applyBorder="1">
      <alignment/>
      <protection/>
    </xf>
    <xf numFmtId="43" fontId="6" fillId="0" borderId="2" xfId="15" applyFont="1" applyBorder="1" applyAlignment="1">
      <alignment/>
    </xf>
    <xf numFmtId="0" fontId="4" fillId="0" borderId="2" xfId="21" applyFont="1" applyBorder="1" applyAlignment="1">
      <alignment/>
      <protection/>
    </xf>
    <xf numFmtId="43" fontId="4" fillId="0" borderId="2" xfId="15" applyFont="1" applyBorder="1" applyAlignment="1">
      <alignment horizontal="left"/>
    </xf>
    <xf numFmtId="0" fontId="5" fillId="0" borderId="2" xfId="21" applyFont="1" applyFill="1" applyBorder="1">
      <alignment/>
      <protection/>
    </xf>
    <xf numFmtId="0" fontId="7" fillId="0" borderId="10" xfId="21" applyFont="1" applyBorder="1">
      <alignment/>
      <protection/>
    </xf>
    <xf numFmtId="0" fontId="7" fillId="0" borderId="10" xfId="21" applyFont="1" applyBorder="1" applyAlignment="1">
      <alignment horizontal="center"/>
      <protection/>
    </xf>
    <xf numFmtId="43" fontId="7" fillId="0" borderId="12" xfId="15" applyFont="1" applyFill="1" applyBorder="1" applyAlignment="1">
      <alignment/>
    </xf>
    <xf numFmtId="0" fontId="7" fillId="0" borderId="10" xfId="21" applyFont="1" applyFill="1" applyBorder="1" applyAlignment="1">
      <alignment horizontal="center"/>
      <protection/>
    </xf>
    <xf numFmtId="0" fontId="7" fillId="0" borderId="12" xfId="21" applyFont="1" applyBorder="1" applyAlignment="1">
      <alignment horizontal="center"/>
      <protection/>
    </xf>
    <xf numFmtId="43" fontId="7" fillId="0" borderId="0" xfId="15" applyFont="1" applyAlignment="1">
      <alignment/>
    </xf>
    <xf numFmtId="0" fontId="4" fillId="0" borderId="0" xfId="21" applyFont="1" applyAlignment="1">
      <alignment horizontal="right"/>
      <protection/>
    </xf>
    <xf numFmtId="43" fontId="4" fillId="0" borderId="13" xfId="15" applyFont="1" applyFill="1" applyBorder="1" applyAlignment="1">
      <alignment/>
    </xf>
    <xf numFmtId="0" fontId="8" fillId="0" borderId="0" xfId="21" applyFont="1" applyFill="1">
      <alignment/>
      <protection/>
    </xf>
    <xf numFmtId="43" fontId="9" fillId="0" borderId="0" xfId="15" applyFont="1" applyFill="1" applyAlignment="1">
      <alignment/>
    </xf>
    <xf numFmtId="0" fontId="9" fillId="0" borderId="0" xfId="21" applyFont="1" applyFill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oan-July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8</xdr:row>
      <xdr:rowOff>76200</xdr:rowOff>
    </xdr:from>
    <xdr:to>
      <xdr:col>5</xdr:col>
      <xdr:colOff>85725</xdr:colOff>
      <xdr:row>10</xdr:row>
      <xdr:rowOff>114300</xdr:rowOff>
    </xdr:to>
    <xdr:sp>
      <xdr:nvSpPr>
        <xdr:cNvPr id="1" name="Drawing 1"/>
        <xdr:cNvSpPr>
          <a:spLocks/>
        </xdr:cNvSpPr>
      </xdr:nvSpPr>
      <xdr:spPr>
        <a:xfrm>
          <a:off x="5267325" y="1485900"/>
          <a:ext cx="66675" cy="419100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19050</xdr:colOff>
      <xdr:row>145</xdr:row>
      <xdr:rowOff>76200</xdr:rowOff>
    </xdr:from>
    <xdr:to>
      <xdr:col>5</xdr:col>
      <xdr:colOff>76200</xdr:colOff>
      <xdr:row>149</xdr:row>
      <xdr:rowOff>85725</xdr:rowOff>
    </xdr:to>
    <xdr:sp>
      <xdr:nvSpPr>
        <xdr:cNvPr id="2" name="Drawing 3"/>
        <xdr:cNvSpPr>
          <a:spLocks/>
        </xdr:cNvSpPr>
      </xdr:nvSpPr>
      <xdr:spPr>
        <a:xfrm>
          <a:off x="5267325" y="25908000"/>
          <a:ext cx="57150" cy="7715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111</xdr:row>
      <xdr:rowOff>85725</xdr:rowOff>
    </xdr:from>
    <xdr:to>
      <xdr:col>5</xdr:col>
      <xdr:colOff>85725</xdr:colOff>
      <xdr:row>116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5257800" y="19821525"/>
          <a:ext cx="76200" cy="1009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60</xdr:row>
      <xdr:rowOff>133350</xdr:rowOff>
    </xdr:from>
    <xdr:to>
      <xdr:col>6</xdr:col>
      <xdr:colOff>85725</xdr:colOff>
      <xdr:row>63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6010275" y="10896600"/>
          <a:ext cx="85725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85</xdr:row>
      <xdr:rowOff>133350</xdr:rowOff>
    </xdr:from>
    <xdr:to>
      <xdr:col>6</xdr:col>
      <xdr:colOff>95250</xdr:colOff>
      <xdr:row>88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6029325" y="15220950"/>
          <a:ext cx="76200" cy="590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19050</xdr:colOff>
      <xdr:row>154</xdr:row>
      <xdr:rowOff>161925</xdr:rowOff>
    </xdr:from>
    <xdr:to>
      <xdr:col>5</xdr:col>
      <xdr:colOff>95250</xdr:colOff>
      <xdr:row>165</xdr:row>
      <xdr:rowOff>85725</xdr:rowOff>
    </xdr:to>
    <xdr:sp>
      <xdr:nvSpPr>
        <xdr:cNvPr id="6" name="AutoShape 6"/>
        <xdr:cNvSpPr>
          <a:spLocks/>
        </xdr:cNvSpPr>
      </xdr:nvSpPr>
      <xdr:spPr>
        <a:xfrm>
          <a:off x="5267325" y="27632025"/>
          <a:ext cx="76200" cy="2019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9"/>
  <sheetViews>
    <sheetView tabSelected="1" workbookViewId="0" topLeftCell="A53">
      <selection activeCell="C161" sqref="C161"/>
    </sheetView>
  </sheetViews>
  <sheetFormatPr defaultColWidth="9.00390625" defaultRowHeight="15.75"/>
  <cols>
    <col min="1" max="1" width="1.75390625" style="1" customWidth="1"/>
    <col min="2" max="2" width="3.375" style="1" customWidth="1"/>
    <col min="3" max="3" width="40.375" style="1" customWidth="1"/>
    <col min="4" max="4" width="16.00390625" style="2" customWidth="1"/>
    <col min="5" max="5" width="7.375" style="3" customWidth="1"/>
    <col min="6" max="6" width="10.00390625" style="4" customWidth="1"/>
    <col min="7" max="7" width="41.375" style="1" customWidth="1"/>
    <col min="8" max="8" width="5.50390625" style="1" customWidth="1"/>
    <col min="9" max="9" width="7.50390625" style="1" customWidth="1"/>
    <col min="10" max="10" width="14.25390625" style="32" customWidth="1"/>
    <col min="11" max="11" width="14.00390625" style="32" customWidth="1"/>
    <col min="12" max="12" width="14.25390625" style="1" customWidth="1"/>
    <col min="13" max="13" width="15.75390625" style="1" customWidth="1"/>
    <col min="14" max="14" width="12.125" style="1" customWidth="1"/>
    <col min="15" max="16384" width="8.00390625" style="1" customWidth="1"/>
  </cols>
  <sheetData>
    <row r="1" ht="15">
      <c r="B1" s="1" t="s">
        <v>0</v>
      </c>
    </row>
    <row r="2" ht="15">
      <c r="B2" s="1" t="s">
        <v>1</v>
      </c>
    </row>
    <row r="3" ht="15">
      <c r="B3" s="5" t="s">
        <v>2</v>
      </c>
    </row>
    <row r="4" spans="2:7" ht="10.5" customHeight="1">
      <c r="B4" s="6"/>
      <c r="C4" s="6"/>
      <c r="D4" s="7"/>
      <c r="E4" s="8"/>
      <c r="F4" s="9"/>
      <c r="G4" s="6"/>
    </row>
    <row r="5" spans="2:7" ht="15">
      <c r="B5" s="10" t="s">
        <v>3</v>
      </c>
      <c r="C5" s="11" t="s">
        <v>4</v>
      </c>
      <c r="D5" s="12" t="s">
        <v>5</v>
      </c>
      <c r="E5" s="13" t="s">
        <v>6</v>
      </c>
      <c r="F5" s="4" t="s">
        <v>6</v>
      </c>
      <c r="G5" s="14" t="s">
        <v>7</v>
      </c>
    </row>
    <row r="6" spans="2:7" ht="15">
      <c r="B6" s="15"/>
      <c r="C6" s="16"/>
      <c r="D6" s="17" t="s">
        <v>8</v>
      </c>
      <c r="E6" s="18" t="s">
        <v>9</v>
      </c>
      <c r="F6" s="9" t="s">
        <v>10</v>
      </c>
      <c r="G6" s="19"/>
    </row>
    <row r="7" spans="2:7" ht="10.5" customHeight="1">
      <c r="B7" s="20"/>
      <c r="C7" s="21"/>
      <c r="E7" s="22"/>
      <c r="G7" s="20"/>
    </row>
    <row r="8" spans="2:7" ht="15">
      <c r="B8" s="20">
        <v>1</v>
      </c>
      <c r="C8" s="23" t="s">
        <v>11</v>
      </c>
      <c r="E8" s="22"/>
      <c r="G8" s="20"/>
    </row>
    <row r="9" spans="2:7" ht="15">
      <c r="B9" s="20"/>
      <c r="C9" s="24" t="s">
        <v>12</v>
      </c>
      <c r="D9" s="2">
        <v>12979335.04</v>
      </c>
      <c r="E9" s="25" t="s">
        <v>13</v>
      </c>
      <c r="F9" s="26"/>
      <c r="G9" s="20" t="s">
        <v>14</v>
      </c>
    </row>
    <row r="10" spans="2:7" ht="15">
      <c r="B10" s="20"/>
      <c r="C10" s="21"/>
      <c r="D10" s="2">
        <v>22525236.600000005</v>
      </c>
      <c r="E10" s="25" t="s">
        <v>15</v>
      </c>
      <c r="F10" s="4" t="s">
        <v>16</v>
      </c>
      <c r="G10" s="20" t="s">
        <v>17</v>
      </c>
    </row>
    <row r="11" spans="2:7" ht="15">
      <c r="B11" s="20"/>
      <c r="C11" s="21"/>
      <c r="D11" s="27">
        <v>7786716.199999996</v>
      </c>
      <c r="E11" s="25" t="s">
        <v>18</v>
      </c>
      <c r="G11" s="20" t="s">
        <v>19</v>
      </c>
    </row>
    <row r="12" spans="2:7" ht="15">
      <c r="B12" s="20"/>
      <c r="C12" s="21"/>
      <c r="D12" s="28">
        <f>SUM(D9:D11)</f>
        <v>43291287.839999996</v>
      </c>
      <c r="E12" s="25"/>
      <c r="G12" s="20"/>
    </row>
    <row r="13" spans="2:7" ht="15">
      <c r="B13" s="20"/>
      <c r="C13" s="24" t="s">
        <v>20</v>
      </c>
      <c r="D13" s="2">
        <v>9753911.51</v>
      </c>
      <c r="E13" s="22" t="s">
        <v>13</v>
      </c>
      <c r="F13" s="10" t="s">
        <v>16</v>
      </c>
      <c r="G13" s="20" t="s">
        <v>21</v>
      </c>
    </row>
    <row r="14" spans="2:7" ht="15">
      <c r="B14" s="20"/>
      <c r="C14" s="24"/>
      <c r="E14" s="22"/>
      <c r="F14" s="29"/>
      <c r="G14" s="20" t="s">
        <v>22</v>
      </c>
    </row>
    <row r="15" spans="2:7" ht="15">
      <c r="B15" s="20"/>
      <c r="C15" s="30"/>
      <c r="E15" s="22"/>
      <c r="F15" s="29"/>
      <c r="G15" s="20" t="s">
        <v>23</v>
      </c>
    </row>
    <row r="16" spans="2:7" ht="15">
      <c r="B16" s="20"/>
      <c r="D16" s="31">
        <v>14659509.71</v>
      </c>
      <c r="E16" s="22" t="s">
        <v>15</v>
      </c>
      <c r="F16" s="4" t="s">
        <v>24</v>
      </c>
      <c r="G16" s="20"/>
    </row>
    <row r="17" spans="2:7" ht="15">
      <c r="B17" s="20"/>
      <c r="C17" s="21"/>
      <c r="D17" s="2">
        <v>74169696.86</v>
      </c>
      <c r="E17" s="22" t="s">
        <v>25</v>
      </c>
      <c r="F17" s="4" t="s">
        <v>16</v>
      </c>
      <c r="G17" s="20"/>
    </row>
    <row r="18" spans="2:7" ht="15">
      <c r="B18" s="20"/>
      <c r="C18" s="21"/>
      <c r="D18" s="28">
        <f>SUM(D13:D17)</f>
        <v>98583118.08</v>
      </c>
      <c r="E18" s="22"/>
      <c r="G18" s="20"/>
    </row>
    <row r="19" spans="2:7" ht="15">
      <c r="B19" s="20"/>
      <c r="C19" s="24" t="s">
        <v>26</v>
      </c>
      <c r="D19" s="2">
        <v>14572304.019999998</v>
      </c>
      <c r="E19" s="22" t="s">
        <v>18</v>
      </c>
      <c r="F19" s="4" t="s">
        <v>24</v>
      </c>
      <c r="G19" s="20"/>
    </row>
    <row r="20" spans="2:7" ht="9" customHeight="1">
      <c r="B20" s="20"/>
      <c r="C20" s="21"/>
      <c r="E20" s="22"/>
      <c r="G20" s="20"/>
    </row>
    <row r="21" spans="2:7" ht="15">
      <c r="B21" s="33"/>
      <c r="C21" s="34"/>
      <c r="D21" s="35">
        <f>D19+D18+D12</f>
        <v>156446709.94</v>
      </c>
      <c r="E21" s="36"/>
      <c r="F21" s="37"/>
      <c r="G21" s="33"/>
    </row>
    <row r="22" spans="2:9" ht="10.5" customHeight="1">
      <c r="B22" s="20"/>
      <c r="C22" s="21"/>
      <c r="E22" s="22"/>
      <c r="G22" s="20"/>
      <c r="H22" s="32"/>
      <c r="I22" s="32"/>
    </row>
    <row r="23" spans="2:9" ht="15">
      <c r="B23" s="20">
        <v>2</v>
      </c>
      <c r="C23" s="23" t="s">
        <v>27</v>
      </c>
      <c r="E23" s="22"/>
      <c r="G23" s="20"/>
      <c r="H23" s="32"/>
      <c r="I23" s="32"/>
    </row>
    <row r="24" spans="2:8" ht="15">
      <c r="B24" s="20"/>
      <c r="C24" s="24" t="s">
        <v>28</v>
      </c>
      <c r="D24" s="2">
        <v>4953644.63</v>
      </c>
      <c r="E24" s="22" t="s">
        <v>18</v>
      </c>
      <c r="F24" s="4" t="s">
        <v>24</v>
      </c>
      <c r="G24" s="20" t="s">
        <v>29</v>
      </c>
      <c r="H24" s="32"/>
    </row>
    <row r="25" spans="2:7" ht="15">
      <c r="B25" s="20"/>
      <c r="C25" s="24" t="s">
        <v>26</v>
      </c>
      <c r="D25" s="2">
        <v>3299776.01</v>
      </c>
      <c r="E25" s="22" t="s">
        <v>18</v>
      </c>
      <c r="F25" s="4" t="s">
        <v>24</v>
      </c>
      <c r="G25" s="20" t="s">
        <v>30</v>
      </c>
    </row>
    <row r="26" spans="2:7" ht="15">
      <c r="B26" s="20"/>
      <c r="C26" s="24"/>
      <c r="E26" s="22"/>
      <c r="G26" s="20" t="s">
        <v>31</v>
      </c>
    </row>
    <row r="27" spans="2:10" ht="15">
      <c r="B27" s="20"/>
      <c r="C27" s="24" t="s">
        <v>20</v>
      </c>
      <c r="D27" s="2">
        <v>13866676.14</v>
      </c>
      <c r="E27" s="22" t="s">
        <v>15</v>
      </c>
      <c r="F27" s="4" t="s">
        <v>24</v>
      </c>
      <c r="G27" s="20"/>
      <c r="J27" s="1"/>
    </row>
    <row r="28" spans="2:7" ht="15">
      <c r="B28" s="20"/>
      <c r="C28" s="21"/>
      <c r="D28" s="2">
        <v>4459711.11</v>
      </c>
      <c r="E28" s="22" t="s">
        <v>32</v>
      </c>
      <c r="F28" s="4" t="s">
        <v>24</v>
      </c>
      <c r="G28" s="20"/>
    </row>
    <row r="29" spans="2:7" ht="15">
      <c r="B29" s="20"/>
      <c r="C29" s="21"/>
      <c r="D29" s="27">
        <v>13441354.72</v>
      </c>
      <c r="E29" s="22" t="s">
        <v>33</v>
      </c>
      <c r="F29" s="4" t="s">
        <v>16</v>
      </c>
      <c r="G29" s="20"/>
    </row>
    <row r="30" spans="2:14" ht="15">
      <c r="B30" s="20"/>
      <c r="C30" s="21"/>
      <c r="D30" s="28">
        <f>SUM(D27:D29)</f>
        <v>31767741.97</v>
      </c>
      <c r="E30" s="22"/>
      <c r="G30" s="20"/>
      <c r="I30" s="38"/>
      <c r="J30" s="39"/>
      <c r="K30" s="39"/>
      <c r="L30" s="29"/>
      <c r="M30" s="29"/>
      <c r="N30" s="40"/>
    </row>
    <row r="31" spans="2:13" ht="15">
      <c r="B31" s="20"/>
      <c r="C31" s="24" t="s">
        <v>34</v>
      </c>
      <c r="D31" s="41">
        <v>11341803.5</v>
      </c>
      <c r="E31" s="22" t="s">
        <v>13</v>
      </c>
      <c r="F31" s="4" t="s">
        <v>16</v>
      </c>
      <c r="G31" s="20" t="s">
        <v>35</v>
      </c>
      <c r="L31" s="42"/>
      <c r="M31" s="43"/>
    </row>
    <row r="32" spans="2:13" ht="15">
      <c r="B32" s="20"/>
      <c r="C32" s="24" t="s">
        <v>36</v>
      </c>
      <c r="D32" s="2">
        <v>3121869.98</v>
      </c>
      <c r="E32" s="22" t="s">
        <v>15</v>
      </c>
      <c r="F32" s="4" t="s">
        <v>16</v>
      </c>
      <c r="G32" s="20" t="s">
        <v>37</v>
      </c>
      <c r="L32" s="42"/>
      <c r="M32" s="43"/>
    </row>
    <row r="33" spans="2:13" ht="15">
      <c r="B33" s="20"/>
      <c r="C33" s="24"/>
      <c r="E33" s="22"/>
      <c r="G33" s="20" t="s">
        <v>38</v>
      </c>
      <c r="L33" s="42"/>
      <c r="M33" s="43"/>
    </row>
    <row r="34" spans="2:13" ht="9" customHeight="1">
      <c r="B34" s="20"/>
      <c r="C34" s="21"/>
      <c r="E34" s="22"/>
      <c r="G34" s="20"/>
      <c r="M34" s="43"/>
    </row>
    <row r="35" spans="2:13" ht="15">
      <c r="B35" s="33"/>
      <c r="C35" s="34"/>
      <c r="D35" s="35">
        <f>D32+D30+D25+D24+D31</f>
        <v>54484836.089999996</v>
      </c>
      <c r="E35" s="36"/>
      <c r="F35" s="37"/>
      <c r="G35" s="33"/>
      <c r="L35" s="42"/>
      <c r="M35" s="43"/>
    </row>
    <row r="36" spans="2:13" ht="10.5" customHeight="1">
      <c r="B36" s="20"/>
      <c r="C36" s="21"/>
      <c r="E36" s="22"/>
      <c r="G36" s="20"/>
      <c r="L36" s="42"/>
      <c r="M36" s="43"/>
    </row>
    <row r="37" spans="2:14" ht="15">
      <c r="B37" s="20">
        <v>3</v>
      </c>
      <c r="C37" s="23" t="s">
        <v>39</v>
      </c>
      <c r="E37" s="22"/>
      <c r="G37" s="20"/>
      <c r="I37" s="44"/>
      <c r="J37" s="45"/>
      <c r="L37" s="42"/>
      <c r="M37" s="43"/>
      <c r="N37" s="43"/>
    </row>
    <row r="38" spans="2:13" ht="15">
      <c r="B38" s="20"/>
      <c r="C38" s="24" t="s">
        <v>20</v>
      </c>
      <c r="D38" s="2">
        <v>5382277.8100000005</v>
      </c>
      <c r="E38" s="22" t="s">
        <v>18</v>
      </c>
      <c r="F38" s="4" t="s">
        <v>24</v>
      </c>
      <c r="G38" s="20"/>
      <c r="I38" s="44"/>
      <c r="J38" s="45"/>
      <c r="L38" s="42"/>
      <c r="M38" s="43"/>
    </row>
    <row r="39" spans="2:13" ht="15">
      <c r="B39" s="20"/>
      <c r="C39" s="21"/>
      <c r="D39" s="2">
        <v>58329685.06</v>
      </c>
      <c r="E39" s="22" t="s">
        <v>13</v>
      </c>
      <c r="F39" s="4" t="s">
        <v>16</v>
      </c>
      <c r="G39" s="20"/>
      <c r="I39" s="44"/>
      <c r="J39" s="45"/>
      <c r="L39" s="42"/>
      <c r="M39" s="43"/>
    </row>
    <row r="40" spans="2:13" ht="15">
      <c r="B40" s="20"/>
      <c r="C40" s="21"/>
      <c r="D40" s="2">
        <v>16738885.57</v>
      </c>
      <c r="E40" s="22" t="s">
        <v>13</v>
      </c>
      <c r="F40" s="4" t="s">
        <v>24</v>
      </c>
      <c r="G40" s="20"/>
      <c r="I40" s="44"/>
      <c r="J40" s="45"/>
      <c r="L40" s="42"/>
      <c r="M40" s="43"/>
    </row>
    <row r="41" spans="2:13" ht="15">
      <c r="B41" s="20"/>
      <c r="C41" s="21"/>
      <c r="D41" s="2">
        <v>17777275.58</v>
      </c>
      <c r="E41" s="22" t="s">
        <v>33</v>
      </c>
      <c r="F41" s="4" t="s">
        <v>16</v>
      </c>
      <c r="G41" s="20"/>
      <c r="I41" s="44"/>
      <c r="J41" s="45"/>
      <c r="L41" s="42"/>
      <c r="M41" s="43"/>
    </row>
    <row r="42" spans="2:15" ht="15">
      <c r="B42" s="20"/>
      <c r="C42" s="21"/>
      <c r="D42" s="27">
        <v>148339393.79</v>
      </c>
      <c r="E42" s="22" t="s">
        <v>25</v>
      </c>
      <c r="F42" s="4" t="s">
        <v>16</v>
      </c>
      <c r="G42" s="20"/>
      <c r="I42" s="44"/>
      <c r="J42" s="45"/>
      <c r="K42" s="45"/>
      <c r="L42" s="46"/>
      <c r="M42" s="46"/>
      <c r="N42" s="40"/>
      <c r="O42" s="40"/>
    </row>
    <row r="43" spans="2:7" ht="15">
      <c r="B43" s="20"/>
      <c r="C43" s="21"/>
      <c r="D43" s="28">
        <f>SUM(D38:D42)</f>
        <v>246567517.81</v>
      </c>
      <c r="E43" s="22"/>
      <c r="G43" s="20"/>
    </row>
    <row r="44" spans="2:7" ht="15">
      <c r="B44" s="20"/>
      <c r="C44" s="24" t="s">
        <v>40</v>
      </c>
      <c r="D44" s="2">
        <v>35569898.83</v>
      </c>
      <c r="E44" s="22" t="s">
        <v>41</v>
      </c>
      <c r="F44" s="4" t="s">
        <v>16</v>
      </c>
      <c r="G44" s="20"/>
    </row>
    <row r="45" spans="2:9" ht="15">
      <c r="B45" s="20"/>
      <c r="C45" s="21"/>
      <c r="D45" s="27">
        <v>5279428.02</v>
      </c>
      <c r="E45" s="22" t="s">
        <v>41</v>
      </c>
      <c r="F45" s="4" t="s">
        <v>16</v>
      </c>
      <c r="G45" s="20"/>
      <c r="I45" s="47"/>
    </row>
    <row r="46" spans="2:9" ht="15">
      <c r="B46" s="20"/>
      <c r="C46" s="21"/>
      <c r="D46" s="28">
        <f>SUM(D44:D45)</f>
        <v>40849326.849999994</v>
      </c>
      <c r="E46" s="22"/>
      <c r="G46" s="20"/>
      <c r="I46" s="32"/>
    </row>
    <row r="47" spans="2:10" ht="15">
      <c r="B47" s="20"/>
      <c r="C47" s="24" t="s">
        <v>42</v>
      </c>
      <c r="D47" s="2">
        <v>3793666.85</v>
      </c>
      <c r="E47" s="22" t="s">
        <v>15</v>
      </c>
      <c r="F47" s="4" t="s">
        <v>16</v>
      </c>
      <c r="G47" s="20"/>
      <c r="I47" s="32"/>
      <c r="J47" s="42"/>
    </row>
    <row r="48" spans="2:7" ht="9" customHeight="1">
      <c r="B48" s="20"/>
      <c r="C48" s="21"/>
      <c r="E48" s="22"/>
      <c r="G48" s="20"/>
    </row>
    <row r="49" spans="2:7" ht="15">
      <c r="B49" s="33"/>
      <c r="C49" s="33"/>
      <c r="D49" s="35">
        <f>D47+D46+D43</f>
        <v>291210511.51</v>
      </c>
      <c r="E49" s="36"/>
      <c r="F49" s="37"/>
      <c r="G49" s="33"/>
    </row>
    <row r="50" spans="2:7" ht="10.5" customHeight="1">
      <c r="B50" s="20"/>
      <c r="C50" s="21"/>
      <c r="E50" s="22"/>
      <c r="G50" s="20"/>
    </row>
    <row r="51" spans="2:7" ht="15">
      <c r="B51" s="20">
        <v>4</v>
      </c>
      <c r="C51" s="23" t="s">
        <v>43</v>
      </c>
      <c r="E51" s="22"/>
      <c r="G51" s="20"/>
    </row>
    <row r="52" spans="2:7" ht="15">
      <c r="B52" s="20"/>
      <c r="C52" s="24" t="s">
        <v>20</v>
      </c>
      <c r="D52" s="2">
        <v>7032380.8</v>
      </c>
      <c r="E52" s="22" t="s">
        <v>15</v>
      </c>
      <c r="F52" s="4" t="s">
        <v>16</v>
      </c>
      <c r="G52" s="20" t="s">
        <v>44</v>
      </c>
    </row>
    <row r="53" spans="2:13" ht="15">
      <c r="B53" s="20"/>
      <c r="C53" s="21"/>
      <c r="D53" s="41">
        <v>23837067.36</v>
      </c>
      <c r="E53" s="22" t="s">
        <v>45</v>
      </c>
      <c r="F53" s="4" t="s">
        <v>16</v>
      </c>
      <c r="G53" s="20" t="s">
        <v>46</v>
      </c>
      <c r="I53" s="38"/>
      <c r="J53" s="39"/>
      <c r="K53" s="39"/>
      <c r="L53" s="29"/>
      <c r="M53" s="29"/>
    </row>
    <row r="54" spans="2:13" ht="15">
      <c r="B54" s="20"/>
      <c r="C54" s="40"/>
      <c r="D54" s="31"/>
      <c r="E54" s="48"/>
      <c r="G54" s="20" t="s">
        <v>47</v>
      </c>
      <c r="I54" s="38"/>
      <c r="J54" s="39"/>
      <c r="K54" s="39"/>
      <c r="L54" s="29"/>
      <c r="M54" s="29"/>
    </row>
    <row r="55" spans="2:13" ht="15">
      <c r="B55" s="20"/>
      <c r="C55" s="21"/>
      <c r="D55" s="27"/>
      <c r="E55" s="22"/>
      <c r="G55" s="20" t="s">
        <v>48</v>
      </c>
      <c r="I55" s="38"/>
      <c r="J55" s="39"/>
      <c r="K55" s="39"/>
      <c r="L55" s="29"/>
      <c r="M55" s="29"/>
    </row>
    <row r="56" spans="2:13" ht="15">
      <c r="B56" s="20"/>
      <c r="C56" s="21"/>
      <c r="D56" s="28">
        <f>SUM(D52:D53)</f>
        <v>30869448.16</v>
      </c>
      <c r="E56" s="22"/>
      <c r="G56" s="20"/>
      <c r="L56" s="42"/>
      <c r="M56" s="43"/>
    </row>
    <row r="57" spans="2:13" ht="9" customHeight="1">
      <c r="B57" s="20"/>
      <c r="C57" s="21"/>
      <c r="E57" s="22"/>
      <c r="G57" s="20"/>
      <c r="L57" s="42"/>
      <c r="M57" s="43"/>
    </row>
    <row r="58" spans="2:13" ht="15">
      <c r="B58" s="33"/>
      <c r="C58" s="34"/>
      <c r="D58" s="35">
        <f>+D56</f>
        <v>30869448.16</v>
      </c>
      <c r="E58" s="36"/>
      <c r="F58" s="37"/>
      <c r="G58" s="33"/>
      <c r="L58" s="42"/>
      <c r="M58" s="43"/>
    </row>
    <row r="59" spans="2:13" ht="9" customHeight="1">
      <c r="B59" s="20"/>
      <c r="C59" s="21"/>
      <c r="E59" s="22"/>
      <c r="G59" s="20"/>
      <c r="L59" s="42"/>
      <c r="M59" s="43"/>
    </row>
    <row r="60" spans="2:13" ht="15">
      <c r="B60" s="20">
        <v>5</v>
      </c>
      <c r="C60" s="23" t="s">
        <v>49</v>
      </c>
      <c r="E60" s="22"/>
      <c r="G60" s="20"/>
      <c r="L60" s="42"/>
      <c r="M60" s="43"/>
    </row>
    <row r="61" spans="2:13" ht="15">
      <c r="B61" s="20"/>
      <c r="C61" s="24" t="s">
        <v>50</v>
      </c>
      <c r="D61" s="2">
        <v>996080.73</v>
      </c>
      <c r="E61" s="22" t="s">
        <v>18</v>
      </c>
      <c r="F61" s="4" t="s">
        <v>24</v>
      </c>
      <c r="G61" s="20"/>
      <c r="J61" s="45"/>
      <c r="K61" s="45"/>
      <c r="L61" s="46"/>
      <c r="M61" s="46"/>
    </row>
    <row r="62" spans="2:7" ht="15">
      <c r="B62" s="20"/>
      <c r="C62" s="21"/>
      <c r="D62" s="27">
        <v>7372752.84</v>
      </c>
      <c r="E62" s="22" t="s">
        <v>15</v>
      </c>
      <c r="F62" s="4" t="s">
        <v>24</v>
      </c>
      <c r="G62" s="20"/>
    </row>
    <row r="63" spans="2:7" ht="15">
      <c r="B63" s="20"/>
      <c r="C63" s="21"/>
      <c r="D63" s="28">
        <f>SUM(D61:D62)</f>
        <v>8368833.57</v>
      </c>
      <c r="E63" s="22"/>
      <c r="G63" s="20" t="s">
        <v>51</v>
      </c>
    </row>
    <row r="64" spans="2:7" ht="15">
      <c r="B64" s="20"/>
      <c r="C64" s="24" t="s">
        <v>20</v>
      </c>
      <c r="D64" s="2">
        <v>15609315.16</v>
      </c>
      <c r="E64" s="22" t="s">
        <v>33</v>
      </c>
      <c r="F64" s="4" t="s">
        <v>16</v>
      </c>
      <c r="G64" s="20"/>
    </row>
    <row r="65" spans="2:7" ht="9" customHeight="1">
      <c r="B65" s="20"/>
      <c r="C65" s="21"/>
      <c r="E65" s="22"/>
      <c r="G65" s="20"/>
    </row>
    <row r="66" spans="2:9" ht="15">
      <c r="B66" s="33"/>
      <c r="C66" s="33"/>
      <c r="D66" s="35">
        <f>D64+D63</f>
        <v>23978148.73</v>
      </c>
      <c r="E66" s="36"/>
      <c r="F66" s="37"/>
      <c r="G66" s="33"/>
      <c r="I66" s="47"/>
    </row>
    <row r="67" spans="2:7" ht="9" customHeight="1">
      <c r="B67" s="20"/>
      <c r="C67" s="21"/>
      <c r="E67" s="22"/>
      <c r="G67" s="20"/>
    </row>
    <row r="68" spans="2:7" ht="15">
      <c r="B68" s="20">
        <v>6</v>
      </c>
      <c r="C68" s="23" t="s">
        <v>52</v>
      </c>
      <c r="E68" s="22"/>
      <c r="G68" s="20"/>
    </row>
    <row r="69" spans="2:7" ht="15">
      <c r="B69" s="20"/>
      <c r="C69" s="24" t="s">
        <v>50</v>
      </c>
      <c r="D69" s="2">
        <v>14480729.55</v>
      </c>
      <c r="E69" s="22" t="s">
        <v>15</v>
      </c>
      <c r="F69" s="4" t="s">
        <v>24</v>
      </c>
      <c r="G69" s="20"/>
    </row>
    <row r="70" spans="2:7" ht="9" customHeight="1">
      <c r="B70" s="20"/>
      <c r="C70" s="21"/>
      <c r="E70" s="22"/>
      <c r="G70" s="20"/>
    </row>
    <row r="71" spans="2:7" ht="15">
      <c r="B71" s="33"/>
      <c r="C71" s="33"/>
      <c r="D71" s="35">
        <f>D69</f>
        <v>14480729.55</v>
      </c>
      <c r="E71" s="36"/>
      <c r="F71" s="37"/>
      <c r="G71" s="33"/>
    </row>
    <row r="72" spans="2:7" ht="9.75" customHeight="1">
      <c r="B72" s="20"/>
      <c r="C72" s="21"/>
      <c r="E72" s="22"/>
      <c r="G72" s="20"/>
    </row>
    <row r="73" spans="2:7" ht="15">
      <c r="B73" s="20">
        <v>7</v>
      </c>
      <c r="C73" s="23" t="s">
        <v>53</v>
      </c>
      <c r="E73" s="22"/>
      <c r="G73" s="20"/>
    </row>
    <row r="74" spans="2:7" ht="15">
      <c r="B74" s="20"/>
      <c r="C74" s="24" t="s">
        <v>26</v>
      </c>
      <c r="D74" s="2">
        <v>3036467.66</v>
      </c>
      <c r="E74" s="22" t="s">
        <v>18</v>
      </c>
      <c r="F74" s="4" t="s">
        <v>24</v>
      </c>
      <c r="G74" s="20" t="s">
        <v>54</v>
      </c>
    </row>
    <row r="75" spans="2:7" ht="15">
      <c r="B75" s="20"/>
      <c r="C75" s="24"/>
      <c r="E75" s="22"/>
      <c r="G75" s="20" t="s">
        <v>55</v>
      </c>
    </row>
    <row r="76" spans="2:7" ht="15">
      <c r="B76" s="20"/>
      <c r="C76" s="24"/>
      <c r="E76" s="22"/>
      <c r="G76" s="20" t="s">
        <v>56</v>
      </c>
    </row>
    <row r="77" spans="2:7" ht="15">
      <c r="B77" s="20"/>
      <c r="C77" s="24" t="s">
        <v>20</v>
      </c>
      <c r="D77" s="2">
        <v>77500495.17</v>
      </c>
      <c r="E77" s="22" t="s">
        <v>13</v>
      </c>
      <c r="F77" s="10" t="s">
        <v>24</v>
      </c>
      <c r="G77" s="20"/>
    </row>
    <row r="78" spans="2:7" ht="15">
      <c r="B78" s="20"/>
      <c r="C78" s="24" t="s">
        <v>34</v>
      </c>
      <c r="D78" s="2">
        <v>4958890</v>
      </c>
      <c r="E78" s="22" t="s">
        <v>57</v>
      </c>
      <c r="F78" s="10" t="s">
        <v>24</v>
      </c>
      <c r="G78" s="20" t="s">
        <v>58</v>
      </c>
    </row>
    <row r="79" spans="2:7" ht="15">
      <c r="B79" s="20"/>
      <c r="C79" s="24"/>
      <c r="E79" s="22"/>
      <c r="F79" s="29"/>
      <c r="G79" s="20" t="s">
        <v>59</v>
      </c>
    </row>
    <row r="80" spans="2:7" ht="15">
      <c r="B80" s="20"/>
      <c r="C80" s="24"/>
      <c r="E80" s="22"/>
      <c r="F80" s="29"/>
      <c r="G80" s="20" t="s">
        <v>60</v>
      </c>
    </row>
    <row r="81" spans="2:7" ht="15">
      <c r="B81" s="20"/>
      <c r="C81" s="24"/>
      <c r="E81" s="22"/>
      <c r="F81" s="29"/>
      <c r="G81" s="20" t="s">
        <v>61</v>
      </c>
    </row>
    <row r="82" spans="2:7" ht="9" customHeight="1">
      <c r="B82" s="20"/>
      <c r="C82" s="21"/>
      <c r="E82" s="22"/>
      <c r="G82" s="20"/>
    </row>
    <row r="83" spans="2:7" ht="15">
      <c r="B83" s="33"/>
      <c r="C83" s="33"/>
      <c r="D83" s="35">
        <f>SUM(D74:D82)</f>
        <v>85495852.83</v>
      </c>
      <c r="E83" s="36"/>
      <c r="F83" s="37"/>
      <c r="G83" s="33"/>
    </row>
    <row r="84" spans="1:9" ht="9.75" customHeight="1">
      <c r="A84" s="40"/>
      <c r="B84" s="20"/>
      <c r="C84" s="40"/>
      <c r="D84" s="31"/>
      <c r="E84" s="49"/>
      <c r="F84" s="10"/>
      <c r="G84" s="20"/>
      <c r="H84" s="40"/>
      <c r="I84" s="40"/>
    </row>
    <row r="85" spans="2:7" ht="15">
      <c r="B85" s="20">
        <v>8</v>
      </c>
      <c r="C85" s="23" t="s">
        <v>62</v>
      </c>
      <c r="E85" s="22"/>
      <c r="G85" s="20"/>
    </row>
    <row r="86" spans="2:7" ht="15">
      <c r="B86" s="20"/>
      <c r="C86" s="24" t="s">
        <v>28</v>
      </c>
      <c r="D86" s="2">
        <v>7482859.31</v>
      </c>
      <c r="E86" s="22" t="s">
        <v>15</v>
      </c>
      <c r="F86" s="10" t="s">
        <v>24</v>
      </c>
      <c r="G86" s="20"/>
    </row>
    <row r="87" spans="2:7" ht="15">
      <c r="B87" s="20"/>
      <c r="C87" s="21"/>
      <c r="D87" s="27">
        <v>2911365.29</v>
      </c>
      <c r="E87" s="22" t="s">
        <v>18</v>
      </c>
      <c r="F87" s="10" t="s">
        <v>24</v>
      </c>
      <c r="G87" s="20"/>
    </row>
    <row r="88" spans="2:7" ht="15">
      <c r="B88" s="20"/>
      <c r="C88" s="21"/>
      <c r="D88" s="28">
        <f>SUM(D86:D87)</f>
        <v>10394224.6</v>
      </c>
      <c r="E88" s="22"/>
      <c r="G88" s="20" t="s">
        <v>63</v>
      </c>
    </row>
    <row r="89" spans="2:7" ht="15">
      <c r="B89" s="20"/>
      <c r="C89" s="24" t="s">
        <v>20</v>
      </c>
      <c r="D89" s="2">
        <v>7730166.48</v>
      </c>
      <c r="E89" s="22" t="s">
        <v>15</v>
      </c>
      <c r="F89" s="10" t="s">
        <v>24</v>
      </c>
      <c r="G89" s="20"/>
    </row>
    <row r="90" spans="2:7" ht="9" customHeight="1">
      <c r="B90" s="20"/>
      <c r="C90" s="21"/>
      <c r="E90" s="22"/>
      <c r="G90" s="20"/>
    </row>
    <row r="91" spans="2:7" ht="15">
      <c r="B91" s="33"/>
      <c r="C91" s="33"/>
      <c r="D91" s="35">
        <f>D89+D88</f>
        <v>18124391.08</v>
      </c>
      <c r="E91" s="36"/>
      <c r="F91" s="37"/>
      <c r="G91" s="33"/>
    </row>
    <row r="92" spans="2:7" ht="9" customHeight="1">
      <c r="B92" s="20"/>
      <c r="C92" s="21"/>
      <c r="E92" s="22"/>
      <c r="G92" s="20"/>
    </row>
    <row r="93" spans="2:7" ht="15">
      <c r="B93" s="20">
        <v>9</v>
      </c>
      <c r="C93" s="23" t="s">
        <v>64</v>
      </c>
      <c r="E93" s="22"/>
      <c r="G93" s="20"/>
    </row>
    <row r="94" spans="2:7" ht="15">
      <c r="B94" s="20"/>
      <c r="C94" s="24" t="s">
        <v>20</v>
      </c>
      <c r="D94" s="2">
        <v>14374296.98</v>
      </c>
      <c r="E94" s="22" t="s">
        <v>15</v>
      </c>
      <c r="F94" s="10" t="s">
        <v>24</v>
      </c>
      <c r="G94" s="20" t="s">
        <v>65</v>
      </c>
    </row>
    <row r="95" spans="2:7" ht="15">
      <c r="B95" s="20"/>
      <c r="C95" s="21"/>
      <c r="D95" s="2">
        <v>3641079.79</v>
      </c>
      <c r="E95" s="22" t="s">
        <v>18</v>
      </c>
      <c r="F95" s="10" t="s">
        <v>24</v>
      </c>
      <c r="G95" s="20" t="s">
        <v>65</v>
      </c>
    </row>
    <row r="96" spans="2:7" ht="15">
      <c r="B96" s="20"/>
      <c r="C96" s="21"/>
      <c r="D96" s="2">
        <v>8595398.28</v>
      </c>
      <c r="E96" s="22" t="s">
        <v>13</v>
      </c>
      <c r="F96" s="4" t="s">
        <v>16</v>
      </c>
      <c r="G96" s="20"/>
    </row>
    <row r="97" spans="2:7" ht="15">
      <c r="B97" s="20"/>
      <c r="C97" s="21"/>
      <c r="D97" s="27">
        <v>115333878.62</v>
      </c>
      <c r="E97" s="22" t="s">
        <v>25</v>
      </c>
      <c r="F97" s="4" t="s">
        <v>16</v>
      </c>
      <c r="G97" s="20"/>
    </row>
    <row r="98" spans="2:7" ht="15">
      <c r="B98" s="20"/>
      <c r="C98" s="50"/>
      <c r="D98" s="28">
        <f>SUM(D94:D97)</f>
        <v>141944653.67000002</v>
      </c>
      <c r="E98" s="22"/>
      <c r="G98" s="20"/>
    </row>
    <row r="99" spans="2:7" ht="15">
      <c r="B99" s="20"/>
      <c r="C99" s="24" t="s">
        <v>66</v>
      </c>
      <c r="D99" s="41">
        <v>2690427.73</v>
      </c>
      <c r="E99" s="22" t="s">
        <v>18</v>
      </c>
      <c r="F99" s="10" t="s">
        <v>24</v>
      </c>
      <c r="G99" s="20"/>
    </row>
    <row r="100" spans="2:7" ht="15">
      <c r="B100" s="20"/>
      <c r="C100" s="24" t="s">
        <v>67</v>
      </c>
      <c r="D100" s="41">
        <v>1567795.15</v>
      </c>
      <c r="E100" s="22" t="s">
        <v>18</v>
      </c>
      <c r="F100" s="10" t="s">
        <v>24</v>
      </c>
      <c r="G100" s="20"/>
    </row>
    <row r="101" spans="2:7" ht="15">
      <c r="B101" s="20"/>
      <c r="C101" s="24" t="s">
        <v>68</v>
      </c>
      <c r="D101" s="2">
        <v>3670627.35</v>
      </c>
      <c r="E101" s="22" t="s">
        <v>13</v>
      </c>
      <c r="F101" s="4" t="s">
        <v>16</v>
      </c>
      <c r="G101" s="20"/>
    </row>
    <row r="102" spans="2:7" ht="15">
      <c r="B102" s="20"/>
      <c r="C102" s="21"/>
      <c r="D102" s="27">
        <v>4349303.95</v>
      </c>
      <c r="E102" s="22" t="s">
        <v>18</v>
      </c>
      <c r="F102" s="4" t="s">
        <v>16</v>
      </c>
      <c r="G102" s="20"/>
    </row>
    <row r="103" spans="2:7" ht="15">
      <c r="B103" s="20"/>
      <c r="C103" s="21"/>
      <c r="D103" s="28">
        <f>SUM(D101:D102)</f>
        <v>8019931.300000001</v>
      </c>
      <c r="E103" s="22"/>
      <c r="G103" s="20"/>
    </row>
    <row r="104" spans="2:7" ht="15">
      <c r="B104" s="20"/>
      <c r="C104" s="24" t="s">
        <v>42</v>
      </c>
      <c r="D104" s="2">
        <v>23185073.07</v>
      </c>
      <c r="E104" s="22" t="s">
        <v>15</v>
      </c>
      <c r="F104" s="10" t="s">
        <v>24</v>
      </c>
      <c r="G104" s="20"/>
    </row>
    <row r="105" spans="2:7" ht="15">
      <c r="B105" s="20"/>
      <c r="C105" s="24" t="s">
        <v>69</v>
      </c>
      <c r="D105" s="2">
        <v>3283154.49</v>
      </c>
      <c r="E105" s="22" t="s">
        <v>18</v>
      </c>
      <c r="F105" s="10" t="s">
        <v>24</v>
      </c>
      <c r="G105" s="20"/>
    </row>
    <row r="106" spans="2:7" ht="15">
      <c r="B106" s="20"/>
      <c r="C106" s="24" t="s">
        <v>50</v>
      </c>
      <c r="D106" s="2">
        <v>6905430.78</v>
      </c>
      <c r="E106" s="22" t="s">
        <v>15</v>
      </c>
      <c r="F106" s="10" t="s">
        <v>24</v>
      </c>
      <c r="G106" s="20"/>
    </row>
    <row r="107" spans="2:7" ht="15">
      <c r="B107" s="20"/>
      <c r="C107" s="24" t="s">
        <v>26</v>
      </c>
      <c r="D107" s="2">
        <v>8215904.86</v>
      </c>
      <c r="E107" s="22" t="s">
        <v>18</v>
      </c>
      <c r="F107" s="10" t="s">
        <v>24</v>
      </c>
      <c r="G107" s="20"/>
    </row>
    <row r="108" spans="2:7" ht="9" customHeight="1">
      <c r="B108" s="20"/>
      <c r="C108" s="21"/>
      <c r="E108" s="22"/>
      <c r="G108" s="20"/>
    </row>
    <row r="109" spans="2:7" ht="15">
      <c r="B109" s="33"/>
      <c r="C109" s="34"/>
      <c r="D109" s="35">
        <f>+D98+D99+D100+D103+D104+D105+D106+D107</f>
        <v>195812371.05000004</v>
      </c>
      <c r="E109" s="36"/>
      <c r="F109" s="37"/>
      <c r="G109" s="33"/>
    </row>
    <row r="110" spans="2:7" ht="9" customHeight="1">
      <c r="B110" s="20"/>
      <c r="C110" s="21"/>
      <c r="E110" s="22"/>
      <c r="G110" s="20"/>
    </row>
    <row r="111" spans="2:7" ht="15">
      <c r="B111" s="20">
        <v>10</v>
      </c>
      <c r="C111" s="23" t="s">
        <v>70</v>
      </c>
      <c r="E111" s="22"/>
      <c r="G111" s="20"/>
    </row>
    <row r="112" spans="2:7" ht="15">
      <c r="B112" s="20"/>
      <c r="C112" s="24" t="s">
        <v>20</v>
      </c>
      <c r="D112" s="2">
        <v>44022909.72</v>
      </c>
      <c r="E112" s="22" t="s">
        <v>15</v>
      </c>
      <c r="F112" s="10"/>
      <c r="G112" s="20" t="s">
        <v>71</v>
      </c>
    </row>
    <row r="113" spans="2:7" ht="15">
      <c r="B113" s="20"/>
      <c r="C113" s="51"/>
      <c r="D113" s="31">
        <v>17514109.240000002</v>
      </c>
      <c r="E113" s="48" t="s">
        <v>18</v>
      </c>
      <c r="F113" s="1"/>
      <c r="G113" s="20" t="s">
        <v>72</v>
      </c>
    </row>
    <row r="114" spans="2:7" ht="15">
      <c r="B114" s="20"/>
      <c r="C114" s="24"/>
      <c r="E114" s="22"/>
      <c r="F114" s="52" t="s">
        <v>24</v>
      </c>
      <c r="G114" s="20" t="s">
        <v>73</v>
      </c>
    </row>
    <row r="115" spans="2:7" ht="15">
      <c r="B115" s="20"/>
      <c r="C115" s="24"/>
      <c r="E115" s="22"/>
      <c r="F115" s="10"/>
      <c r="G115" s="20" t="s">
        <v>74</v>
      </c>
    </row>
    <row r="116" spans="2:7" ht="15">
      <c r="B116" s="20"/>
      <c r="C116" s="24"/>
      <c r="E116" s="22"/>
      <c r="F116" s="29"/>
      <c r="G116" s="20" t="s">
        <v>75</v>
      </c>
    </row>
    <row r="117" spans="2:7" ht="15">
      <c r="B117" s="20"/>
      <c r="C117" s="24"/>
      <c r="E117" s="22"/>
      <c r="F117" s="29"/>
      <c r="G117" s="20" t="s">
        <v>76</v>
      </c>
    </row>
    <row r="118" spans="2:7" ht="15">
      <c r="B118" s="20"/>
      <c r="C118" s="21"/>
      <c r="D118" s="28">
        <f>SUM(D112:D115)</f>
        <v>61537018.96</v>
      </c>
      <c r="E118" s="22"/>
      <c r="G118" s="20"/>
    </row>
    <row r="119" spans="2:7" ht="9" customHeight="1">
      <c r="B119" s="20"/>
      <c r="C119" s="21"/>
      <c r="E119" s="22"/>
      <c r="G119" s="20"/>
    </row>
    <row r="120" spans="2:7" ht="15">
      <c r="B120" s="33"/>
      <c r="C120" s="34"/>
      <c r="D120" s="35">
        <f>+D118</f>
        <v>61537018.96</v>
      </c>
      <c r="E120" s="36"/>
      <c r="F120" s="37"/>
      <c r="G120" s="33"/>
    </row>
    <row r="121" spans="2:9" ht="9" customHeight="1">
      <c r="B121" s="20"/>
      <c r="C121" s="21"/>
      <c r="D121" s="41"/>
      <c r="E121" s="22"/>
      <c r="F121" s="29"/>
      <c r="G121" s="20"/>
      <c r="H121" s="32"/>
      <c r="I121" s="32"/>
    </row>
    <row r="122" spans="2:7" ht="15">
      <c r="B122" s="20">
        <v>11</v>
      </c>
      <c r="C122" s="23" t="s">
        <v>77</v>
      </c>
      <c r="D122" s="41"/>
      <c r="E122" s="22"/>
      <c r="F122" s="29"/>
      <c r="G122" s="20"/>
    </row>
    <row r="123" spans="2:7" ht="15">
      <c r="B123" s="20"/>
      <c r="C123" s="24" t="s">
        <v>20</v>
      </c>
      <c r="D123" s="41">
        <v>44501818.11</v>
      </c>
      <c r="E123" s="22" t="s">
        <v>25</v>
      </c>
      <c r="F123" s="4" t="s">
        <v>16</v>
      </c>
      <c r="G123" s="20"/>
    </row>
    <row r="124" spans="2:7" ht="9" customHeight="1">
      <c r="B124" s="20"/>
      <c r="C124" s="21"/>
      <c r="D124" s="41"/>
      <c r="E124" s="22"/>
      <c r="F124" s="29"/>
      <c r="G124" s="20"/>
    </row>
    <row r="125" spans="2:7" ht="15">
      <c r="B125" s="33"/>
      <c r="C125" s="34"/>
      <c r="D125" s="35">
        <f>+D123</f>
        <v>44501818.11</v>
      </c>
      <c r="E125" s="36"/>
      <c r="F125" s="37"/>
      <c r="G125" s="33"/>
    </row>
    <row r="126" spans="2:7" ht="9" customHeight="1">
      <c r="B126" s="20"/>
      <c r="C126" s="21"/>
      <c r="E126" s="22"/>
      <c r="G126" s="20"/>
    </row>
    <row r="127" spans="2:7" ht="15">
      <c r="B127" s="20">
        <v>12</v>
      </c>
      <c r="C127" s="23" t="s">
        <v>78</v>
      </c>
      <c r="E127" s="22"/>
      <c r="G127" s="20"/>
    </row>
    <row r="128" spans="2:7" ht="15">
      <c r="B128" s="20"/>
      <c r="C128" s="24" t="s">
        <v>20</v>
      </c>
      <c r="D128" s="2">
        <v>6944302.51</v>
      </c>
      <c r="E128" s="22" t="s">
        <v>18</v>
      </c>
      <c r="F128" s="4" t="s">
        <v>16</v>
      </c>
      <c r="G128" s="20"/>
    </row>
    <row r="129" spans="2:7" ht="15">
      <c r="B129" s="20"/>
      <c r="C129" s="21"/>
      <c r="D129" s="2">
        <v>13007762.63</v>
      </c>
      <c r="E129" s="22" t="s">
        <v>33</v>
      </c>
      <c r="F129" s="4" t="s">
        <v>16</v>
      </c>
      <c r="G129" s="20"/>
    </row>
    <row r="130" spans="2:7" ht="15">
      <c r="B130" s="20"/>
      <c r="C130" s="21"/>
      <c r="D130" s="27">
        <v>89003636.23</v>
      </c>
      <c r="E130" s="22" t="s">
        <v>25</v>
      </c>
      <c r="F130" s="4" t="s">
        <v>16</v>
      </c>
      <c r="G130" s="20"/>
    </row>
    <row r="131" spans="2:7" ht="15">
      <c r="B131" s="20"/>
      <c r="C131" s="21"/>
      <c r="D131" s="28">
        <f>SUM(D128:D130)</f>
        <v>108955701.37</v>
      </c>
      <c r="E131" s="22"/>
      <c r="G131" s="20"/>
    </row>
    <row r="132" spans="2:7" ht="15">
      <c r="B132" s="20"/>
      <c r="C132" s="24" t="s">
        <v>66</v>
      </c>
      <c r="D132" s="2">
        <v>1264581.73</v>
      </c>
      <c r="E132" s="22" t="s">
        <v>18</v>
      </c>
      <c r="F132" s="10" t="s">
        <v>24</v>
      </c>
      <c r="G132" s="20"/>
    </row>
    <row r="133" spans="2:7" ht="15">
      <c r="B133" s="20"/>
      <c r="C133" s="53"/>
      <c r="D133" s="2">
        <v>32344.94</v>
      </c>
      <c r="E133" s="22" t="s">
        <v>13</v>
      </c>
      <c r="F133" s="10" t="s">
        <v>24</v>
      </c>
      <c r="G133" s="20"/>
    </row>
    <row r="134" spans="2:9" ht="15">
      <c r="B134" s="20"/>
      <c r="C134" s="24"/>
      <c r="D134" s="28">
        <f>SUM(D132:D133)</f>
        <v>1296926.67</v>
      </c>
      <c r="E134" s="22"/>
      <c r="F134" s="10"/>
      <c r="G134" s="20"/>
      <c r="I134" s="40"/>
    </row>
    <row r="135" spans="2:7" ht="15">
      <c r="B135" s="20"/>
      <c r="C135" s="24" t="s">
        <v>79</v>
      </c>
      <c r="D135" s="2">
        <v>3626783.19</v>
      </c>
      <c r="E135" s="22" t="s">
        <v>18</v>
      </c>
      <c r="F135" s="10" t="s">
        <v>24</v>
      </c>
      <c r="G135" s="20"/>
    </row>
    <row r="136" spans="2:7" ht="15">
      <c r="B136" s="20"/>
      <c r="C136" s="24" t="s">
        <v>69</v>
      </c>
      <c r="D136" s="2">
        <v>443956.36</v>
      </c>
      <c r="E136" s="22" t="s">
        <v>18</v>
      </c>
      <c r="F136" s="10" t="s">
        <v>24</v>
      </c>
      <c r="G136" s="20"/>
    </row>
    <row r="137" spans="2:7" ht="15">
      <c r="B137" s="20"/>
      <c r="C137" s="24" t="s">
        <v>80</v>
      </c>
      <c r="D137" s="2">
        <v>2573695.68</v>
      </c>
      <c r="E137" s="22" t="s">
        <v>18</v>
      </c>
      <c r="F137" s="4" t="s">
        <v>16</v>
      </c>
      <c r="G137" s="20"/>
    </row>
    <row r="138" spans="2:7" ht="15">
      <c r="B138" s="20"/>
      <c r="C138" s="21"/>
      <c r="D138" s="2">
        <v>2677604.88</v>
      </c>
      <c r="E138" s="22" t="s">
        <v>18</v>
      </c>
      <c r="F138" s="10" t="s">
        <v>24</v>
      </c>
      <c r="G138" s="20"/>
    </row>
    <row r="139" spans="2:7" ht="15">
      <c r="B139" s="20"/>
      <c r="C139" s="21"/>
      <c r="D139" s="28">
        <f>SUM(D137:D138)</f>
        <v>5251300.5600000005</v>
      </c>
      <c r="E139" s="22"/>
      <c r="G139" s="20"/>
    </row>
    <row r="140" spans="2:7" ht="15">
      <c r="B140" s="20"/>
      <c r="C140" s="24" t="s">
        <v>81</v>
      </c>
      <c r="D140" s="2">
        <v>3355919.15</v>
      </c>
      <c r="E140" s="22" t="s">
        <v>18</v>
      </c>
      <c r="F140" s="10" t="s">
        <v>24</v>
      </c>
      <c r="G140" s="20"/>
    </row>
    <row r="141" spans="2:7" ht="15">
      <c r="B141" s="20"/>
      <c r="C141" s="24" t="s">
        <v>26</v>
      </c>
      <c r="D141" s="2">
        <v>2842516.93</v>
      </c>
      <c r="E141" s="22" t="s">
        <v>18</v>
      </c>
      <c r="F141" s="4" t="s">
        <v>16</v>
      </c>
      <c r="G141" s="20"/>
    </row>
    <row r="142" spans="2:7" ht="9" customHeight="1">
      <c r="B142" s="20"/>
      <c r="C142" s="21"/>
      <c r="E142" s="22"/>
      <c r="G142" s="20"/>
    </row>
    <row r="143" spans="2:7" ht="15">
      <c r="B143" s="33"/>
      <c r="C143" s="34"/>
      <c r="D143" s="35">
        <f>+D131+D134+D135+D136+D139+D140+D141</f>
        <v>125773104.23000002</v>
      </c>
      <c r="E143" s="36"/>
      <c r="F143" s="37"/>
      <c r="G143" s="33"/>
    </row>
    <row r="144" spans="2:7" ht="15">
      <c r="B144" s="20"/>
      <c r="C144" s="21"/>
      <c r="E144" s="22"/>
      <c r="G144" s="54"/>
    </row>
    <row r="145" spans="2:7" ht="15">
      <c r="B145" s="20">
        <v>13</v>
      </c>
      <c r="C145" s="23" t="s">
        <v>82</v>
      </c>
      <c r="E145" s="22"/>
      <c r="G145" s="20"/>
    </row>
    <row r="146" spans="2:7" ht="15">
      <c r="B146" s="20"/>
      <c r="C146" s="55" t="s">
        <v>83</v>
      </c>
      <c r="D146" s="2">
        <v>2818348.57</v>
      </c>
      <c r="E146" s="22" t="s">
        <v>33</v>
      </c>
      <c r="G146" s="20"/>
    </row>
    <row r="147" spans="2:7" ht="15">
      <c r="B147" s="20"/>
      <c r="C147" s="55" t="s">
        <v>84</v>
      </c>
      <c r="D147" s="2">
        <v>2167960.44</v>
      </c>
      <c r="E147" s="22" t="s">
        <v>33</v>
      </c>
      <c r="G147" s="56" t="s">
        <v>85</v>
      </c>
    </row>
    <row r="148" spans="2:7" ht="15">
      <c r="B148" s="20"/>
      <c r="C148" s="55" t="s">
        <v>86</v>
      </c>
      <c r="D148" s="2">
        <v>6503881.32</v>
      </c>
      <c r="E148" s="22" t="s">
        <v>33</v>
      </c>
      <c r="F148" s="4" t="s">
        <v>16</v>
      </c>
      <c r="G148" s="56" t="s">
        <v>87</v>
      </c>
    </row>
    <row r="149" spans="2:9" ht="15">
      <c r="B149" s="20"/>
      <c r="C149" s="55" t="s">
        <v>88</v>
      </c>
      <c r="D149" s="2">
        <v>2818348.57</v>
      </c>
      <c r="E149" s="22" t="s">
        <v>33</v>
      </c>
      <c r="G149" s="57" t="s">
        <v>89</v>
      </c>
      <c r="H149" s="32"/>
      <c r="I149" s="32"/>
    </row>
    <row r="150" spans="2:9" ht="15">
      <c r="B150" s="20"/>
      <c r="C150" s="55" t="s">
        <v>90</v>
      </c>
      <c r="D150" s="2">
        <v>6503881.32</v>
      </c>
      <c r="E150" s="22" t="s">
        <v>33</v>
      </c>
      <c r="G150" s="57"/>
      <c r="H150" s="32"/>
      <c r="I150" s="32"/>
    </row>
    <row r="151" spans="2:7" ht="9" customHeight="1">
      <c r="B151" s="20"/>
      <c r="C151" s="55"/>
      <c r="E151" s="22"/>
      <c r="G151" s="15"/>
    </row>
    <row r="152" spans="2:9" ht="15">
      <c r="B152" s="33"/>
      <c r="C152" s="33"/>
      <c r="D152" s="35">
        <f>SUM(D146:D151)</f>
        <v>20812420.22</v>
      </c>
      <c r="E152" s="36"/>
      <c r="F152" s="37"/>
      <c r="G152" s="33"/>
      <c r="H152" s="32"/>
      <c r="I152" s="32"/>
    </row>
    <row r="153" spans="2:9" ht="15">
      <c r="B153" s="20"/>
      <c r="C153" s="20"/>
      <c r="D153" s="41"/>
      <c r="E153" s="22"/>
      <c r="F153" s="29"/>
      <c r="G153" s="20"/>
      <c r="H153" s="32"/>
      <c r="I153" s="32"/>
    </row>
    <row r="154" spans="2:7" ht="15">
      <c r="B154" s="20">
        <v>14</v>
      </c>
      <c r="C154" s="58" t="s">
        <v>91</v>
      </c>
      <c r="D154" s="41"/>
      <c r="E154" s="22"/>
      <c r="F154" s="29"/>
      <c r="G154" s="20"/>
    </row>
    <row r="155" spans="2:7" ht="15">
      <c r="B155" s="52" t="s">
        <v>92</v>
      </c>
      <c r="C155" s="20" t="s">
        <v>93</v>
      </c>
      <c r="D155" s="41">
        <v>90355539</v>
      </c>
      <c r="E155" s="22" t="s">
        <v>13</v>
      </c>
      <c r="F155" s="29"/>
      <c r="G155" s="20" t="s">
        <v>94</v>
      </c>
    </row>
    <row r="156" spans="2:7" ht="15">
      <c r="B156" s="52"/>
      <c r="C156" s="20"/>
      <c r="D156" s="41"/>
      <c r="E156" s="22"/>
      <c r="F156" s="1"/>
      <c r="G156" s="20" t="s">
        <v>95</v>
      </c>
    </row>
    <row r="157" spans="2:7" ht="15">
      <c r="B157" s="52"/>
      <c r="C157" s="20"/>
      <c r="D157" s="41"/>
      <c r="E157" s="22"/>
      <c r="F157" s="1"/>
      <c r="G157" s="20" t="s">
        <v>96</v>
      </c>
    </row>
    <row r="158" spans="2:7" ht="15">
      <c r="B158" s="52" t="s">
        <v>92</v>
      </c>
      <c r="C158" s="20" t="s">
        <v>97</v>
      </c>
      <c r="D158" s="41">
        <v>140678808</v>
      </c>
      <c r="E158" s="22" t="s">
        <v>13</v>
      </c>
      <c r="F158" s="29"/>
      <c r="G158" s="20"/>
    </row>
    <row r="159" spans="2:7" ht="15">
      <c r="B159" s="52" t="s">
        <v>92</v>
      </c>
      <c r="C159" s="20" t="s">
        <v>98</v>
      </c>
      <c r="D159" s="41">
        <v>31687039</v>
      </c>
      <c r="E159" s="22" t="s">
        <v>13</v>
      </c>
      <c r="F159" s="1"/>
      <c r="G159" s="20" t="s">
        <v>99</v>
      </c>
    </row>
    <row r="160" spans="2:7" ht="15">
      <c r="B160" s="52"/>
      <c r="C160" s="20"/>
      <c r="D160" s="41"/>
      <c r="E160" s="22"/>
      <c r="F160" s="1"/>
      <c r="G160" s="20" t="s">
        <v>100</v>
      </c>
    </row>
    <row r="161" spans="2:7" ht="15">
      <c r="B161" s="52"/>
      <c r="C161" s="20"/>
      <c r="D161" s="41"/>
      <c r="E161" s="22"/>
      <c r="F161" s="29" t="s">
        <v>101</v>
      </c>
      <c r="G161" s="20" t="s">
        <v>102</v>
      </c>
    </row>
    <row r="162" spans="2:7" ht="15">
      <c r="B162" s="52"/>
      <c r="C162" s="20"/>
      <c r="D162" s="41"/>
      <c r="E162" s="22"/>
      <c r="F162" s="1"/>
      <c r="G162" s="20" t="s">
        <v>103</v>
      </c>
    </row>
    <row r="163" spans="2:7" ht="15">
      <c r="B163" s="52"/>
      <c r="C163" s="20" t="s">
        <v>104</v>
      </c>
      <c r="D163" s="41">
        <v>185827022</v>
      </c>
      <c r="E163" s="22" t="s">
        <v>13</v>
      </c>
      <c r="F163" s="1"/>
      <c r="G163" s="20"/>
    </row>
    <row r="164" spans="2:7" ht="15">
      <c r="B164" s="20"/>
      <c r="C164" s="20" t="s">
        <v>105</v>
      </c>
      <c r="D164" s="41">
        <v>41629805</v>
      </c>
      <c r="E164" s="22" t="s">
        <v>13</v>
      </c>
      <c r="F164" s="29"/>
      <c r="G164" s="20"/>
    </row>
    <row r="165" spans="2:7" ht="15">
      <c r="B165" s="20"/>
      <c r="C165" s="20" t="s">
        <v>106</v>
      </c>
      <c r="D165" s="41">
        <v>12713768</v>
      </c>
      <c r="E165" s="22" t="s">
        <v>13</v>
      </c>
      <c r="F165" s="29"/>
      <c r="G165" s="20"/>
    </row>
    <row r="166" spans="2:7" ht="15">
      <c r="B166" s="20"/>
      <c r="C166" s="20" t="s">
        <v>107</v>
      </c>
      <c r="D166" s="41">
        <v>67841689</v>
      </c>
      <c r="E166" s="22" t="s">
        <v>13</v>
      </c>
      <c r="F166" s="29"/>
      <c r="G166" s="20"/>
    </row>
    <row r="167" spans="2:7" ht="15">
      <c r="B167" s="20"/>
      <c r="C167" s="20"/>
      <c r="D167" s="41"/>
      <c r="E167" s="22"/>
      <c r="F167" s="29"/>
      <c r="G167" s="20"/>
    </row>
    <row r="168" spans="2:7" ht="15">
      <c r="B168" s="33"/>
      <c r="C168" s="33"/>
      <c r="D168" s="35">
        <f>SUM(D155:D167)</f>
        <v>570733670</v>
      </c>
      <c r="E168" s="36"/>
      <c r="F168" s="37"/>
      <c r="G168" s="33"/>
    </row>
    <row r="169" spans="2:7" ht="15">
      <c r="B169" s="20"/>
      <c r="C169" s="20"/>
      <c r="D169" s="41"/>
      <c r="E169" s="22"/>
      <c r="F169" s="29"/>
      <c r="G169" s="20"/>
    </row>
    <row r="170" spans="2:7" ht="15">
      <c r="B170" s="20"/>
      <c r="C170" s="55"/>
      <c r="E170" s="22"/>
      <c r="G170" s="20"/>
    </row>
    <row r="171" spans="2:11" s="38" customFormat="1" ht="14.25">
      <c r="B171" s="59"/>
      <c r="C171" s="60" t="s">
        <v>108</v>
      </c>
      <c r="D171" s="61">
        <f>+D152+D143+D120+D109+D91+D83+D71+D66+D58+D49+D35+D21+D125+D168</f>
        <v>1694261030.4599998</v>
      </c>
      <c r="E171" s="62"/>
      <c r="F171" s="63"/>
      <c r="G171" s="59"/>
      <c r="J171" s="64"/>
      <c r="K171" s="64"/>
    </row>
    <row r="174" ht="15">
      <c r="D174" s="1"/>
    </row>
    <row r="176" ht="15">
      <c r="B176" s="47" t="s">
        <v>109</v>
      </c>
    </row>
    <row r="178" ht="15">
      <c r="B178" s="1" t="s">
        <v>110</v>
      </c>
    </row>
    <row r="179" ht="15">
      <c r="B179" s="1" t="s">
        <v>111</v>
      </c>
    </row>
    <row r="180" ht="15">
      <c r="B180" s="1" t="s">
        <v>112</v>
      </c>
    </row>
    <row r="181" ht="15">
      <c r="B181" s="1" t="s">
        <v>113</v>
      </c>
    </row>
    <row r="182" ht="15">
      <c r="B182" s="1" t="s">
        <v>114</v>
      </c>
    </row>
    <row r="183" ht="15">
      <c r="B183" s="1" t="s">
        <v>115</v>
      </c>
    </row>
    <row r="184" ht="15">
      <c r="B184" s="1" t="s">
        <v>116</v>
      </c>
    </row>
    <row r="185" ht="15">
      <c r="B185" s="1" t="s">
        <v>117</v>
      </c>
    </row>
    <row r="187" spans="2:3" ht="15">
      <c r="B187" s="65" t="s">
        <v>92</v>
      </c>
      <c r="C187" s="1" t="s">
        <v>118</v>
      </c>
    </row>
    <row r="192" spans="2:4" ht="15">
      <c r="B192" s="1" t="s">
        <v>119</v>
      </c>
      <c r="D192" s="2">
        <f>D196-D193-D194</f>
        <v>1689302140.4599998</v>
      </c>
    </row>
    <row r="193" spans="2:4" ht="15">
      <c r="B193" s="1" t="s">
        <v>120</v>
      </c>
      <c r="C193" s="1" t="s">
        <v>121</v>
      </c>
      <c r="D193" s="2">
        <f>D78</f>
        <v>4958890</v>
      </c>
    </row>
    <row r="194" spans="2:4" ht="15">
      <c r="B194" s="1" t="s">
        <v>122</v>
      </c>
      <c r="C194" s="1" t="s">
        <v>123</v>
      </c>
      <c r="D194" s="2">
        <v>0</v>
      </c>
    </row>
    <row r="196" ht="15.75" thickBot="1">
      <c r="D196" s="66">
        <f>D171</f>
        <v>1694261030.4599998</v>
      </c>
    </row>
    <row r="197" ht="15.75" thickTop="1"/>
    <row r="199" spans="2:5" ht="15">
      <c r="B199" s="65"/>
      <c r="C199" s="67" t="s">
        <v>124</v>
      </c>
      <c r="D199" s="68"/>
      <c r="E199" s="69"/>
    </row>
  </sheetData>
  <printOptions/>
  <pageMargins left="0.35" right="0.27" top="0.4" bottom="0.25" header="0" footer="0"/>
  <pageSetup horizontalDpi="360" verticalDpi="360" orientation="portrait" scale="75" r:id="rId2"/>
  <rowBreaks count="2" manualBreakCount="2">
    <brk id="71" max="255" man="1"/>
    <brk id="12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METROPLEX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Faith</cp:lastModifiedBy>
  <cp:lastPrinted>2005-08-10T06:17:16Z</cp:lastPrinted>
  <dcterms:created xsi:type="dcterms:W3CDTF">2005-08-10T04:29:18Z</dcterms:created>
  <dcterms:modified xsi:type="dcterms:W3CDTF">2005-08-16T03:07:45Z</dcterms:modified>
  <cp:category/>
  <cp:version/>
  <cp:contentType/>
  <cp:contentStatus/>
</cp:coreProperties>
</file>