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95" tabRatio="546" firstSheet="1" activeTab="1"/>
  </bookViews>
  <sheets>
    <sheet name="NAV000" sheetId="1" state="hidden" r:id="rId1"/>
    <sheet name="BS&amp;PL" sheetId="2" r:id="rId2"/>
    <sheet name="the company only" sheetId="3" r:id="rId3"/>
  </sheets>
  <definedNames/>
  <calcPr fullCalcOnLoad="1"/>
</workbook>
</file>

<file path=xl/sharedStrings.xml><?xml version="1.0" encoding="utf-8"?>
<sst xmlns="http://schemas.openxmlformats.org/spreadsheetml/2006/main" count="246" uniqueCount="174">
  <si>
    <t>-</t>
  </si>
  <si>
    <t>RATTANA REAL ESTATE PUBLIC COMPANY LIMITED</t>
  </si>
  <si>
    <t>BALANCE SHEETS</t>
  </si>
  <si>
    <t>(Unit : Thousand Baht)</t>
  </si>
  <si>
    <t>Note</t>
  </si>
  <si>
    <t>(Unaudited</t>
  </si>
  <si>
    <t>but reviewed)</t>
  </si>
  <si>
    <t>(Audited)</t>
  </si>
  <si>
    <t>BALANCE SHEETS (Continued)</t>
  </si>
  <si>
    <t>EARNINGS STATEMENTS</t>
  </si>
  <si>
    <t>(UNAUDITED BUT REVIEWED)</t>
  </si>
  <si>
    <t xml:space="preserve">           ASSETS</t>
  </si>
  <si>
    <t>CURRENT ASSETS</t>
  </si>
  <si>
    <t xml:space="preserve">    Cash and cash equivalents</t>
  </si>
  <si>
    <t xml:space="preserve">    Inventories - net</t>
  </si>
  <si>
    <t>TOTAL CURRENT ASSETS</t>
  </si>
  <si>
    <t>NON-CURRENT ASSETS</t>
  </si>
  <si>
    <t xml:space="preserve">    Less : Allowance for doubtful debts</t>
  </si>
  <si>
    <t xml:space="preserve">    Property, plant and equipment - net</t>
  </si>
  <si>
    <t xml:space="preserve">    Other non-current assets</t>
  </si>
  <si>
    <t>TOTAL NON-CURRENT ASSETS</t>
  </si>
  <si>
    <t>TOTAL ASSETS</t>
  </si>
  <si>
    <t>The accompanying notes are an integral part of the financial statements</t>
  </si>
  <si>
    <t xml:space="preserve">           LIABILITIES AND SHAREHOLDERS' EQUITY</t>
  </si>
  <si>
    <t>CURRENT LIABILITIES</t>
  </si>
  <si>
    <t xml:space="preserve">     Trade accounts payable</t>
  </si>
  <si>
    <t xml:space="preserve">     Defaulted loans under negotiation</t>
  </si>
  <si>
    <t xml:space="preserve">     Other current liabilities</t>
  </si>
  <si>
    <t xml:space="preserve">        Installments per agreements to sell and to purchase pending refund</t>
  </si>
  <si>
    <t xml:space="preserve">        Accrued expenses</t>
  </si>
  <si>
    <t xml:space="preserve">        Others</t>
  </si>
  <si>
    <t>TOTAL CURRENT LIABILITIES</t>
  </si>
  <si>
    <t>NON-CURRENT LIABILITIES</t>
  </si>
  <si>
    <t>TOTAL NON-CURRENT LIABILITIES</t>
  </si>
  <si>
    <t>TOTAL LIABILITIES</t>
  </si>
  <si>
    <t>SHAREHOLDERS' EQUITY</t>
  </si>
  <si>
    <t xml:space="preserve">     Share capital</t>
  </si>
  <si>
    <t xml:space="preserve">        Appropriated</t>
  </si>
  <si>
    <t xml:space="preserve">           Statutory reserve</t>
  </si>
  <si>
    <t xml:space="preserve">        Unappropriated (deficit)</t>
  </si>
  <si>
    <t>TOTAL LIABILITIES AND SHAREHOLDERS' EQUITY</t>
  </si>
  <si>
    <t>DIRECTORS</t>
  </si>
  <si>
    <t xml:space="preserve">        Doubtful debts</t>
  </si>
  <si>
    <t xml:space="preserve">        Depreciation</t>
  </si>
  <si>
    <t xml:space="preserve">        Record accrued interest expenses</t>
  </si>
  <si>
    <t xml:space="preserve">        Record accrued interest income</t>
  </si>
  <si>
    <t xml:space="preserve">        Other assets</t>
  </si>
  <si>
    <t xml:space="preserve">     Decrease (increase) in operating assets</t>
  </si>
  <si>
    <t xml:space="preserve">     Increase (decrease) in operating liabilities</t>
  </si>
  <si>
    <t xml:space="preserve">        Other current liabilities</t>
  </si>
  <si>
    <t>Cash and cash equivalents at beginning of period</t>
  </si>
  <si>
    <t>Supplemental cash flows information :-</t>
  </si>
  <si>
    <t>STATEMENTS OF CHANGES IN SHAREHOLDERS' EQUITY</t>
  </si>
  <si>
    <t>Issued and</t>
  </si>
  <si>
    <t>share capital</t>
  </si>
  <si>
    <t>Statutory reserve</t>
  </si>
  <si>
    <t>Deficit</t>
  </si>
  <si>
    <t>Total</t>
  </si>
  <si>
    <t xml:space="preserve">CASH FLOWS STATEMENTS </t>
  </si>
  <si>
    <t xml:space="preserve">    Land awaiting development - net</t>
  </si>
  <si>
    <t xml:space="preserve">        Net cash from financing activities</t>
  </si>
  <si>
    <t>Balance as at 31 December 2002</t>
  </si>
  <si>
    <t xml:space="preserve">    Other current assets</t>
  </si>
  <si>
    <t xml:space="preserve">        Deposits for leasehold right received from customers under agreements</t>
  </si>
  <si>
    <t xml:space="preserve">        Other liabilities</t>
  </si>
  <si>
    <t xml:space="preserve">     Retained earnings </t>
  </si>
  <si>
    <t xml:space="preserve">        Advances from, loans from and interest payable to related companies</t>
  </si>
  <si>
    <t xml:space="preserve">        Debt settlement on behalf of the Company by related company</t>
  </si>
  <si>
    <t>(Unit : Thousand Baht except basic earnings per share expressed in Baht)</t>
  </si>
  <si>
    <t>Net earnings for the period</t>
  </si>
  <si>
    <t xml:space="preserve">     Repayment of loans from other parties</t>
  </si>
  <si>
    <t xml:space="preserve">        Reversal of rental payable</t>
  </si>
  <si>
    <t>fully paid</t>
  </si>
  <si>
    <t xml:space="preserve">     Investment in preference shares</t>
  </si>
  <si>
    <t xml:space="preserve">        Net cash used in investing activities</t>
  </si>
  <si>
    <t xml:space="preserve">     Advances and loans from related companies</t>
  </si>
  <si>
    <t>3,5</t>
  </si>
  <si>
    <t xml:space="preserve">    Advances and loans to directors</t>
  </si>
  <si>
    <t xml:space="preserve">    Advances and loan to other parties</t>
  </si>
  <si>
    <t xml:space="preserve">    Advances and loan to other parties - net</t>
  </si>
  <si>
    <t xml:space="preserve">        agreement - related company</t>
  </si>
  <si>
    <t xml:space="preserve">    Advances to, loans to and interest receivable from</t>
  </si>
  <si>
    <t xml:space="preserve">       related companies - net</t>
  </si>
  <si>
    <t xml:space="preserve">        Reversal of leasehold rights and construction in progress</t>
  </si>
  <si>
    <t xml:space="preserve">    Current portion of remuneration receivable under reciprocal</t>
  </si>
  <si>
    <t xml:space="preserve">    Remuneration receivable under reciprocal agreement - related company</t>
  </si>
  <si>
    <t xml:space="preserve">        Accrued interest payable for loans</t>
  </si>
  <si>
    <t xml:space="preserve"> 31 December 2003</t>
  </si>
  <si>
    <t>Balance as at 31 December 2003</t>
  </si>
  <si>
    <t xml:space="preserve">        Loans from and interest payable to directors and related individuals</t>
  </si>
  <si>
    <t xml:space="preserve">           200,900,000 ordinary shares of  Baht 10 each</t>
  </si>
  <si>
    <t xml:space="preserve">           (31 December 2003 : 80,900,000 ordinary shares of Baht 10 each)</t>
  </si>
  <si>
    <t xml:space="preserve">     TOTAL SHAREHOLDERS' EQUITY </t>
  </si>
  <si>
    <t xml:space="preserve">Cash and cash equivalents at end of period </t>
  </si>
  <si>
    <t xml:space="preserve">     Liabilities under debt restructuring agreement</t>
  </si>
  <si>
    <t xml:space="preserve">        Reversal of accrued expenses</t>
  </si>
  <si>
    <t xml:space="preserve">     Purchase of equipment</t>
  </si>
  <si>
    <t xml:space="preserve">    Deposit for purchase of land</t>
  </si>
  <si>
    <t>5,8</t>
  </si>
  <si>
    <t xml:space="preserve">        Registered</t>
  </si>
  <si>
    <t xml:space="preserve">        Issued and fully paid</t>
  </si>
  <si>
    <t xml:space="preserve">    Other investment - net</t>
  </si>
  <si>
    <t xml:space="preserve">        Transfer of property project under reciprocal agreement</t>
  </si>
  <si>
    <t xml:space="preserve">        Output tax payable</t>
  </si>
  <si>
    <t xml:space="preserve">  30 June 2004</t>
  </si>
  <si>
    <t>Balance as at 30 June 2003</t>
  </si>
  <si>
    <t>Balance as at 30 June 2004</t>
  </si>
  <si>
    <t>FOR THE SIX-MONTH PERIODS ENDED 30 JUNE 2004 AND 2003</t>
  </si>
  <si>
    <t>CASH FLOWS STATEMENTS (Continued)</t>
  </si>
  <si>
    <t xml:space="preserve">           (31 December 2003 : 80,900,000 ordinary shares of Baht 10 each )</t>
  </si>
  <si>
    <t xml:space="preserve">     REVENUES</t>
  </si>
  <si>
    <t xml:space="preserve">        Other income</t>
  </si>
  <si>
    <t xml:space="preserve">           Reversal of impairment of assets</t>
  </si>
  <si>
    <t xml:space="preserve">           Gain from sales of assets</t>
  </si>
  <si>
    <t xml:space="preserve">           Others</t>
  </si>
  <si>
    <t xml:space="preserve">     TOTAL REVENUES</t>
  </si>
  <si>
    <t xml:space="preserve">     EXPENSES</t>
  </si>
  <si>
    <t xml:space="preserve">        Administrative expenses</t>
  </si>
  <si>
    <t xml:space="preserve">     TOTAL EXPENSES</t>
  </si>
  <si>
    <t xml:space="preserve">     INTEREST EXPENSES</t>
  </si>
  <si>
    <t xml:space="preserve">     EXTRAORDINARY ITEM - gains from debt restructuring</t>
  </si>
  <si>
    <t xml:space="preserve">     Basic earnings per share (Baht)</t>
  </si>
  <si>
    <t xml:space="preserve">        Extraordinary item - gains from debt restructuring</t>
  </si>
  <si>
    <t>EARNINGS STATEMENTS (Continued)</t>
  </si>
  <si>
    <t xml:space="preserve">           Reversal of leasehold rights and contruction in progress</t>
  </si>
  <si>
    <t xml:space="preserve">           Reversal of rental payable</t>
  </si>
  <si>
    <t xml:space="preserve">     EARNINGS (LOSS) FROM ORDINARY ACTIVITIES</t>
  </si>
  <si>
    <t xml:space="preserve">        Earnings (loss) from ordinary activities</t>
  </si>
  <si>
    <t>Cash flows from (used in) operating activities</t>
  </si>
  <si>
    <t xml:space="preserve">        Reversal of impairment of assets</t>
  </si>
  <si>
    <t xml:space="preserve">        Gain from sales of assets</t>
  </si>
  <si>
    <t xml:space="preserve">        Inventories</t>
  </si>
  <si>
    <t xml:space="preserve">        Deposits at financial institutions subject to restrictions</t>
  </si>
  <si>
    <t xml:space="preserve">        Other current assets</t>
  </si>
  <si>
    <t xml:space="preserve">           Net cash before extraordinary item</t>
  </si>
  <si>
    <t xml:space="preserve">           Extraordinary item - gains from debt restructuring</t>
  </si>
  <si>
    <t xml:space="preserve">           Net cash used in operating activities</t>
  </si>
  <si>
    <t>Cash flows from (used in) investing activities</t>
  </si>
  <si>
    <t>Cash flows from (used in) financing activities</t>
  </si>
  <si>
    <t xml:space="preserve">        Debt settlement on behalf of the Company by related individual</t>
  </si>
  <si>
    <t xml:space="preserve">        Sales of assets to related company through debt settlement</t>
  </si>
  <si>
    <t>FOR THE THREE-MONTH PERIODS ENDED 30 JUNE 2004  AND 2003</t>
  </si>
  <si>
    <t>7,8</t>
  </si>
  <si>
    <t>FOR THE SIX-MONTH PERIODS ENDED 30 JUNE 2004  AND 2003</t>
  </si>
  <si>
    <t xml:space="preserve">     Repayment of loans from financial institution</t>
  </si>
  <si>
    <t xml:space="preserve">        Payment of  leasehold right to building in progress to</t>
  </si>
  <si>
    <t xml:space="preserve">           related company through off-set with remuneration</t>
  </si>
  <si>
    <t xml:space="preserve">           Reversal of accrued interest expenses</t>
  </si>
  <si>
    <t xml:space="preserve">           Reversal of accrued expenses</t>
  </si>
  <si>
    <t xml:space="preserve">        Reversal of accrued interest expenses</t>
  </si>
  <si>
    <t xml:space="preserve">           receivable under reciprocal agreement</t>
  </si>
  <si>
    <t xml:space="preserve">    Amount due from related company</t>
  </si>
  <si>
    <t xml:space="preserve">     Share premium (discount)</t>
  </si>
  <si>
    <t>Share premium</t>
  </si>
  <si>
    <t>(discount)</t>
  </si>
  <si>
    <t xml:space="preserve">     EARNINGS BEFORE INTEREST EXPENSES</t>
  </si>
  <si>
    <t xml:space="preserve">     EARNING BEFORE INTEREST EXPENSES</t>
  </si>
  <si>
    <t xml:space="preserve">     EARNINGS FROM ORDINARY ACTIVITIES</t>
  </si>
  <si>
    <t>Issuance of ordinary shares (Note 9)</t>
  </si>
  <si>
    <t xml:space="preserve">    Cash paid under agreements</t>
  </si>
  <si>
    <t xml:space="preserve">     NET EARNINGS FOR THE PERIOD</t>
  </si>
  <si>
    <t xml:space="preserve">        Net earnings</t>
  </si>
  <si>
    <t xml:space="preserve">        Weighted average number of ordinary shares (shares)</t>
  </si>
  <si>
    <t xml:space="preserve">        Earnings from ordinary activities</t>
  </si>
  <si>
    <t xml:space="preserve">     Net earnings for the period</t>
  </si>
  <si>
    <t xml:space="preserve">     Adjustments to reconcile net earnings to net cash provided by (paid from) operating activities :-</t>
  </si>
  <si>
    <t>Net increase (decrease) in cash and cash equivalents</t>
  </si>
  <si>
    <t xml:space="preserve">     Remuneration received under reciprocal agreement</t>
  </si>
  <si>
    <t xml:space="preserve">        Loans from other parties and accrued interest expenses</t>
  </si>
  <si>
    <t xml:space="preserve">        Trade accounts payable</t>
  </si>
  <si>
    <t xml:space="preserve">     Cash received from issuance of ordinary shares</t>
  </si>
  <si>
    <t xml:space="preserve">     Repayment of loans from directors and related individuals </t>
  </si>
  <si>
    <t xml:space="preserve">    Non-cash transactions :-</t>
  </si>
  <si>
    <t xml:space="preserve">        Record accrued income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</si>
</sst>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* #,##0_-;\-* #,##0_-;_-* &quot;-&quot;_-;_-@_-"/>
    <numFmt numFmtId="179" formatCode="&quot;ผ&quot;#,##0.00_);[Red]\(&quot;ผ&quot;#,##0.00\)"/>
    <numFmt numFmtId="180" formatCode="_(* #,##0_);_(* \(#,##0\);_(* &quot;-&quot;??_);_(@_)"/>
    <numFmt numFmtId="181" formatCode="_(* #,##0.0_);_(* \(#,##0.0\);_(* &quot;-&quot;??_);_(@_)"/>
    <numFmt numFmtId="182" formatCode="&quot;$&quot;#,##0.00"/>
    <numFmt numFmtId="183" formatCode="#,##0.0"/>
    <numFmt numFmtId="184" formatCode="#,##0.0_);\(#,##0.0\)"/>
  </numFmts>
  <fonts count="10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CordiaUPC"/>
      <family val="0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9" fontId="7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 quotePrefix="1">
      <alignment horizontal="left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80" fontId="5" fillId="0" borderId="0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7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19" applyFont="1" applyFill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>
      <alignment/>
      <protection/>
    </xf>
    <xf numFmtId="15" fontId="5" fillId="0" borderId="0" xfId="0" applyNumberFormat="1" applyFont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39" fontId="5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9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39" fontId="5" fillId="0" borderId="0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2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39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4276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4276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56.125" style="1" customWidth="1"/>
    <col min="2" max="2" width="4.50390625" style="1" customWidth="1"/>
    <col min="3" max="3" width="9.375" style="2" customWidth="1"/>
    <col min="4" max="4" width="4.125" style="3" customWidth="1"/>
    <col min="5" max="5" width="14.125" style="3" customWidth="1"/>
    <col min="6" max="6" width="1.12109375" style="3" customWidth="1"/>
    <col min="7" max="7" width="13.875" style="3" customWidth="1"/>
    <col min="8" max="8" width="1.4921875" style="61" customWidth="1"/>
    <col min="9" max="16384" width="10.625" style="1" customWidth="1"/>
  </cols>
  <sheetData>
    <row r="1" spans="1:8" ht="20.25">
      <c r="A1" s="5" t="s">
        <v>1</v>
      </c>
      <c r="B1" s="5"/>
      <c r="C1" s="5"/>
      <c r="D1" s="6"/>
      <c r="E1" s="6"/>
      <c r="F1" s="6"/>
      <c r="G1" s="6"/>
      <c r="H1" s="59"/>
    </row>
    <row r="2" spans="1:8" ht="20.25">
      <c r="A2" s="8" t="s">
        <v>2</v>
      </c>
      <c r="B2" s="7"/>
      <c r="C2" s="7"/>
      <c r="D2" s="6"/>
      <c r="E2" s="6"/>
      <c r="F2" s="6"/>
      <c r="G2" s="6"/>
      <c r="H2" s="59"/>
    </row>
    <row r="3" spans="1:8" ht="20.25">
      <c r="A3" s="5" t="s">
        <v>3</v>
      </c>
      <c r="B3" s="5"/>
      <c r="C3" s="5"/>
      <c r="D3" s="6"/>
      <c r="E3" s="6"/>
      <c r="F3" s="6"/>
      <c r="G3" s="6"/>
      <c r="H3" s="59"/>
    </row>
    <row r="4" spans="3:8" s="9" customFormat="1" ht="20.25">
      <c r="C4" s="10" t="s">
        <v>4</v>
      </c>
      <c r="E4" s="10" t="s">
        <v>104</v>
      </c>
      <c r="G4" s="10" t="s">
        <v>87</v>
      </c>
      <c r="H4" s="60"/>
    </row>
    <row r="5" spans="3:8" s="9" customFormat="1" ht="20.25">
      <c r="C5" s="10"/>
      <c r="E5" s="56" t="s">
        <v>5</v>
      </c>
      <c r="G5" s="52" t="s">
        <v>7</v>
      </c>
      <c r="H5" s="60"/>
    </row>
    <row r="6" spans="3:8" s="9" customFormat="1" ht="20.25">
      <c r="C6" s="10"/>
      <c r="E6" s="56" t="s">
        <v>6</v>
      </c>
      <c r="G6" s="10"/>
      <c r="H6" s="60"/>
    </row>
    <row r="7" spans="1:8" ht="20.25">
      <c r="A7" s="1" t="s">
        <v>11</v>
      </c>
      <c r="C7" s="11"/>
      <c r="D7" s="12"/>
      <c r="E7" s="12"/>
      <c r="F7" s="12"/>
      <c r="G7" s="12"/>
      <c r="H7" s="15"/>
    </row>
    <row r="8" spans="1:8" ht="20.25">
      <c r="A8" s="1" t="s">
        <v>12</v>
      </c>
      <c r="C8" s="11"/>
      <c r="D8" s="12"/>
      <c r="E8" s="12"/>
      <c r="F8" s="12"/>
      <c r="G8" s="12"/>
      <c r="H8" s="15"/>
    </row>
    <row r="9" spans="1:8" ht="20.25">
      <c r="A9" s="1" t="s">
        <v>13</v>
      </c>
      <c r="C9" s="11"/>
      <c r="D9" s="12"/>
      <c r="E9" s="12">
        <v>43</v>
      </c>
      <c r="F9" s="12"/>
      <c r="G9" s="12">
        <v>221</v>
      </c>
      <c r="H9" s="15"/>
    </row>
    <row r="10" spans="1:8" ht="20.25">
      <c r="A10" s="1" t="s">
        <v>151</v>
      </c>
      <c r="C10" s="11">
        <v>5</v>
      </c>
      <c r="D10" s="12"/>
      <c r="E10" s="12">
        <v>3210</v>
      </c>
      <c r="F10" s="12"/>
      <c r="G10" s="12">
        <v>0</v>
      </c>
      <c r="H10" s="15"/>
    </row>
    <row r="11" spans="1:8" ht="20.25">
      <c r="A11" s="13" t="s">
        <v>14</v>
      </c>
      <c r="B11" s="13"/>
      <c r="C11" s="11">
        <v>2</v>
      </c>
      <c r="D11" s="12"/>
      <c r="E11" s="12">
        <v>484355</v>
      </c>
      <c r="F11" s="12"/>
      <c r="G11" s="12">
        <v>28506</v>
      </c>
      <c r="H11" s="15"/>
    </row>
    <row r="12" spans="1:8" ht="20.25">
      <c r="A12" s="13" t="s">
        <v>159</v>
      </c>
      <c r="B12" s="13"/>
      <c r="C12" s="11">
        <v>4</v>
      </c>
      <c r="D12" s="12"/>
      <c r="E12" s="12">
        <v>1500</v>
      </c>
      <c r="F12" s="12"/>
      <c r="G12" s="12">
        <v>31229</v>
      </c>
      <c r="H12" s="15"/>
    </row>
    <row r="13" spans="1:8" ht="20.25">
      <c r="A13" s="13" t="s">
        <v>84</v>
      </c>
      <c r="B13" s="13"/>
      <c r="C13" s="11"/>
      <c r="D13" s="12"/>
      <c r="E13" s="12"/>
      <c r="F13" s="12"/>
      <c r="G13" s="12"/>
      <c r="H13" s="15"/>
    </row>
    <row r="14" spans="1:8" ht="20.25">
      <c r="A14" s="13" t="s">
        <v>80</v>
      </c>
      <c r="B14" s="13"/>
      <c r="C14" s="11" t="s">
        <v>76</v>
      </c>
      <c r="D14" s="12"/>
      <c r="E14" s="12">
        <v>195500</v>
      </c>
      <c r="F14" s="12"/>
      <c r="G14" s="12">
        <v>400000</v>
      </c>
      <c r="H14" s="15"/>
    </row>
    <row r="15" spans="1:8" ht="20.25">
      <c r="A15" s="13" t="s">
        <v>62</v>
      </c>
      <c r="B15" s="13"/>
      <c r="C15" s="11"/>
      <c r="D15" s="12"/>
      <c r="E15" s="12">
        <v>395</v>
      </c>
      <c r="F15" s="12"/>
      <c r="G15" s="12">
        <v>104</v>
      </c>
      <c r="H15" s="15"/>
    </row>
    <row r="16" spans="1:8" ht="22.5" customHeight="1">
      <c r="A16" s="13" t="s">
        <v>15</v>
      </c>
      <c r="B16" s="13"/>
      <c r="C16" s="11"/>
      <c r="D16" s="12"/>
      <c r="E16" s="16">
        <f>SUM(E9:E15)</f>
        <v>685003</v>
      </c>
      <c r="F16" s="12"/>
      <c r="G16" s="16">
        <f>SUM(G9:G15)</f>
        <v>460060</v>
      </c>
      <c r="H16" s="15"/>
    </row>
    <row r="17" spans="1:8" ht="20.25">
      <c r="A17" s="13" t="s">
        <v>16</v>
      </c>
      <c r="B17" s="13"/>
      <c r="C17" s="11"/>
      <c r="D17" s="12"/>
      <c r="E17" s="12"/>
      <c r="F17" s="12"/>
      <c r="H17" s="15"/>
    </row>
    <row r="18" spans="1:8" ht="20.25">
      <c r="A18" s="13" t="s">
        <v>85</v>
      </c>
      <c r="B18" s="13"/>
      <c r="C18" s="11" t="s">
        <v>76</v>
      </c>
      <c r="D18" s="12"/>
      <c r="E18" s="12">
        <v>700000</v>
      </c>
      <c r="F18" s="12"/>
      <c r="G18" s="12">
        <v>1100000</v>
      </c>
      <c r="H18" s="15"/>
    </row>
    <row r="19" spans="1:8" ht="20.25">
      <c r="A19" s="13" t="s">
        <v>81</v>
      </c>
      <c r="B19" s="13"/>
      <c r="C19" s="11"/>
      <c r="D19" s="12"/>
      <c r="E19" s="1"/>
      <c r="H19" s="15"/>
    </row>
    <row r="20" spans="1:8" ht="20.25">
      <c r="A20" s="13" t="s">
        <v>82</v>
      </c>
      <c r="B20" s="13"/>
      <c r="C20" s="11">
        <v>5</v>
      </c>
      <c r="D20" s="12"/>
      <c r="E20" s="12">
        <v>0</v>
      </c>
      <c r="F20" s="12"/>
      <c r="G20" s="12">
        <v>33547</v>
      </c>
      <c r="H20" s="15"/>
    </row>
    <row r="21" spans="1:8" ht="20.25">
      <c r="A21" s="13" t="s">
        <v>77</v>
      </c>
      <c r="B21" s="13"/>
      <c r="C21" s="11">
        <v>5</v>
      </c>
      <c r="D21" s="12"/>
      <c r="E21" s="12">
        <v>338</v>
      </c>
      <c r="F21" s="12"/>
      <c r="G21" s="12">
        <v>338</v>
      </c>
      <c r="H21" s="15"/>
    </row>
    <row r="22" spans="1:8" ht="20.25">
      <c r="A22" s="13" t="s">
        <v>78</v>
      </c>
      <c r="B22" s="13"/>
      <c r="C22" s="11"/>
      <c r="D22" s="12"/>
      <c r="E22" s="50">
        <v>125913</v>
      </c>
      <c r="F22" s="12"/>
      <c r="G22" s="50">
        <v>125913</v>
      </c>
      <c r="H22" s="15"/>
    </row>
    <row r="23" spans="1:8" ht="20.25">
      <c r="A23" s="13" t="s">
        <v>17</v>
      </c>
      <c r="B23" s="13"/>
      <c r="C23" s="11"/>
      <c r="D23" s="12"/>
      <c r="E23" s="51">
        <v>-125913</v>
      </c>
      <c r="F23" s="12"/>
      <c r="G23" s="51">
        <v>-125913</v>
      </c>
      <c r="H23" s="15"/>
    </row>
    <row r="24" spans="1:8" ht="20.25">
      <c r="A24" s="13" t="s">
        <v>79</v>
      </c>
      <c r="B24" s="13"/>
      <c r="C24" s="11"/>
      <c r="D24" s="12"/>
      <c r="E24" s="12">
        <f>SUM(E22:E23)</f>
        <v>0</v>
      </c>
      <c r="F24" s="12"/>
      <c r="G24" s="12">
        <f>SUM(G22:G23)</f>
        <v>0</v>
      </c>
      <c r="H24" s="15"/>
    </row>
    <row r="25" spans="1:8" ht="20.25">
      <c r="A25" s="13" t="s">
        <v>101</v>
      </c>
      <c r="B25" s="13"/>
      <c r="C25" s="11">
        <v>6</v>
      </c>
      <c r="D25" s="12"/>
      <c r="E25" s="12">
        <v>300000</v>
      </c>
      <c r="F25" s="12"/>
      <c r="G25" s="12">
        <v>300000</v>
      </c>
      <c r="H25" s="15"/>
    </row>
    <row r="26" spans="1:8" ht="20.25">
      <c r="A26" s="13" t="s">
        <v>59</v>
      </c>
      <c r="B26" s="13"/>
      <c r="C26" s="11"/>
      <c r="D26" s="12"/>
      <c r="E26" s="12">
        <v>7336</v>
      </c>
      <c r="F26" s="12"/>
      <c r="G26" s="12">
        <v>7336</v>
      </c>
      <c r="H26" s="15"/>
    </row>
    <row r="27" spans="1:8" ht="20.25">
      <c r="A27" s="13" t="s">
        <v>18</v>
      </c>
      <c r="B27" s="13"/>
      <c r="C27" s="11"/>
      <c r="D27" s="12"/>
      <c r="E27" s="12">
        <v>190</v>
      </c>
      <c r="F27" s="12"/>
      <c r="G27" s="12">
        <v>127</v>
      </c>
      <c r="H27" s="15"/>
    </row>
    <row r="28" spans="1:8" ht="20.25">
      <c r="A28" s="13" t="s">
        <v>97</v>
      </c>
      <c r="B28" s="13"/>
      <c r="C28" s="11">
        <v>11</v>
      </c>
      <c r="D28" s="12"/>
      <c r="E28" s="12">
        <v>10000</v>
      </c>
      <c r="F28" s="12"/>
      <c r="G28" s="12">
        <v>10000</v>
      </c>
      <c r="H28" s="15"/>
    </row>
    <row r="29" spans="1:8" ht="20.25">
      <c r="A29" s="13" t="s">
        <v>19</v>
      </c>
      <c r="B29" s="13"/>
      <c r="C29" s="11"/>
      <c r="D29" s="12"/>
      <c r="E29" s="12">
        <v>474</v>
      </c>
      <c r="F29" s="12"/>
      <c r="G29" s="12">
        <v>484</v>
      </c>
      <c r="H29" s="15"/>
    </row>
    <row r="30" spans="1:8" ht="20.25">
      <c r="A30" s="1" t="s">
        <v>20</v>
      </c>
      <c r="D30" s="12"/>
      <c r="E30" s="16">
        <f>SUM(E18:E21,E24:E29)</f>
        <v>1018338</v>
      </c>
      <c r="F30" s="12"/>
      <c r="G30" s="16">
        <f>SUM(G18:G21,G24:G29)</f>
        <v>1451832</v>
      </c>
      <c r="H30" s="15"/>
    </row>
    <row r="31" spans="1:8" ht="21" thickBot="1">
      <c r="A31" s="1" t="s">
        <v>21</v>
      </c>
      <c r="D31" s="12"/>
      <c r="E31" s="58">
        <f>SUM(E16,E30)</f>
        <v>1703341</v>
      </c>
      <c r="F31" s="4"/>
      <c r="G31" s="18">
        <f>SUM(G16,G30)</f>
        <v>1911892</v>
      </c>
      <c r="H31" s="15"/>
    </row>
    <row r="32" spans="4:7" ht="21" thickTop="1">
      <c r="D32" s="4"/>
      <c r="E32" s="15"/>
      <c r="F32" s="4"/>
      <c r="G32" s="19"/>
    </row>
    <row r="33" spans="1:7" ht="20.25">
      <c r="A33" s="1" t="s">
        <v>22</v>
      </c>
      <c r="D33" s="4"/>
      <c r="E33" s="4"/>
      <c r="F33" s="4"/>
      <c r="G33" s="4"/>
    </row>
    <row r="34" spans="1:8" ht="20.25">
      <c r="A34" s="5" t="s">
        <v>1</v>
      </c>
      <c r="B34" s="5"/>
      <c r="C34" s="5"/>
      <c r="D34" s="6"/>
      <c r="E34" s="6"/>
      <c r="F34" s="6"/>
      <c r="G34" s="6"/>
      <c r="H34" s="59"/>
    </row>
    <row r="35" spans="1:8" ht="20.25">
      <c r="A35" s="8" t="s">
        <v>8</v>
      </c>
      <c r="B35" s="7"/>
      <c r="C35" s="7"/>
      <c r="D35" s="6"/>
      <c r="E35" s="6"/>
      <c r="F35" s="6"/>
      <c r="G35" s="6"/>
      <c r="H35" s="59"/>
    </row>
    <row r="36" spans="1:8" ht="20.25">
      <c r="A36" s="5" t="s">
        <v>3</v>
      </c>
      <c r="B36" s="5"/>
      <c r="C36" s="5"/>
      <c r="D36" s="6"/>
      <c r="E36" s="6"/>
      <c r="F36" s="6"/>
      <c r="G36" s="6"/>
      <c r="H36" s="59"/>
    </row>
    <row r="37" spans="3:8" s="9" customFormat="1" ht="20.25">
      <c r="C37" s="10" t="s">
        <v>4</v>
      </c>
      <c r="E37" s="10" t="s">
        <v>104</v>
      </c>
      <c r="G37" s="10" t="s">
        <v>87</v>
      </c>
      <c r="H37" s="60"/>
    </row>
    <row r="38" spans="3:8" s="9" customFormat="1" ht="20.25">
      <c r="C38" s="10"/>
      <c r="E38" s="56" t="s">
        <v>5</v>
      </c>
      <c r="G38" s="52" t="s">
        <v>7</v>
      </c>
      <c r="H38" s="60"/>
    </row>
    <row r="39" spans="3:8" s="9" customFormat="1" ht="20.25">
      <c r="C39" s="10"/>
      <c r="E39" s="56" t="s">
        <v>6</v>
      </c>
      <c r="G39" s="10"/>
      <c r="H39" s="60"/>
    </row>
    <row r="40" spans="1:8" ht="20.25">
      <c r="A40" s="14" t="s">
        <v>23</v>
      </c>
      <c r="B40" s="14"/>
      <c r="D40" s="12"/>
      <c r="E40" s="12"/>
      <c r="F40" s="12"/>
      <c r="G40" s="12"/>
      <c r="H40" s="15"/>
    </row>
    <row r="41" spans="1:8" ht="20.25">
      <c r="A41" s="1" t="s">
        <v>24</v>
      </c>
      <c r="D41" s="15"/>
      <c r="E41" s="15"/>
      <c r="F41" s="15"/>
      <c r="G41" s="15"/>
      <c r="H41" s="15"/>
    </row>
    <row r="42" spans="1:8" ht="20.25">
      <c r="A42" s="1" t="s">
        <v>25</v>
      </c>
      <c r="C42" s="11"/>
      <c r="D42" s="15"/>
      <c r="E42" s="15">
        <v>9661</v>
      </c>
      <c r="F42" s="15"/>
      <c r="G42" s="15">
        <v>12541</v>
      </c>
      <c r="H42" s="15"/>
    </row>
    <row r="43" spans="1:8" ht="20.25">
      <c r="A43" s="53" t="s">
        <v>26</v>
      </c>
      <c r="C43" s="11">
        <v>7</v>
      </c>
      <c r="D43" s="15"/>
      <c r="E43" s="15">
        <v>20000</v>
      </c>
      <c r="F43" s="15"/>
      <c r="G43" s="15">
        <v>146504</v>
      </c>
      <c r="H43" s="15"/>
    </row>
    <row r="44" spans="1:8" ht="20.25">
      <c r="A44" s="53" t="s">
        <v>94</v>
      </c>
      <c r="C44" s="11">
        <v>7</v>
      </c>
      <c r="D44" s="15"/>
      <c r="E44" s="15">
        <v>0</v>
      </c>
      <c r="F44" s="15"/>
      <c r="G44" s="15">
        <v>257128</v>
      </c>
      <c r="H44" s="15"/>
    </row>
    <row r="45" spans="1:8" ht="20.25">
      <c r="A45" s="1" t="s">
        <v>27</v>
      </c>
      <c r="C45" s="11"/>
      <c r="D45" s="15"/>
      <c r="E45" s="15"/>
      <c r="F45" s="15"/>
      <c r="G45" s="15"/>
      <c r="H45" s="15"/>
    </row>
    <row r="46" spans="1:8" ht="20.25">
      <c r="A46" s="1" t="s">
        <v>168</v>
      </c>
      <c r="C46" s="11">
        <v>8</v>
      </c>
      <c r="D46" s="15"/>
      <c r="E46" s="15">
        <v>27963</v>
      </c>
      <c r="F46" s="15"/>
      <c r="G46" s="15">
        <v>68720</v>
      </c>
      <c r="H46" s="15"/>
    </row>
    <row r="47" spans="1:8" ht="20.25">
      <c r="A47" s="53" t="s">
        <v>28</v>
      </c>
      <c r="C47" s="11"/>
      <c r="D47" s="15"/>
      <c r="E47" s="15">
        <v>20525</v>
      </c>
      <c r="F47" s="15"/>
      <c r="G47" s="15">
        <v>24869</v>
      </c>
      <c r="H47" s="15"/>
    </row>
    <row r="48" spans="1:8" ht="20.25">
      <c r="A48" s="1" t="s">
        <v>86</v>
      </c>
      <c r="C48" s="11">
        <v>7</v>
      </c>
      <c r="D48" s="15"/>
      <c r="E48" s="15">
        <v>27947</v>
      </c>
      <c r="F48" s="15"/>
      <c r="G48" s="15">
        <v>172663</v>
      </c>
      <c r="H48" s="15"/>
    </row>
    <row r="49" spans="1:8" ht="20.25">
      <c r="A49" s="1" t="s">
        <v>29</v>
      </c>
      <c r="C49" s="11"/>
      <c r="D49" s="15"/>
      <c r="E49" s="15">
        <v>27977</v>
      </c>
      <c r="F49" s="15"/>
      <c r="G49" s="15">
        <v>37343</v>
      </c>
      <c r="H49" s="15"/>
    </row>
    <row r="50" spans="1:8" ht="20.25">
      <c r="A50" s="1" t="s">
        <v>103</v>
      </c>
      <c r="C50" s="11"/>
      <c r="D50" s="15"/>
      <c r="E50" s="15">
        <v>47981</v>
      </c>
      <c r="F50" s="15"/>
      <c r="G50" s="15">
        <v>0</v>
      </c>
      <c r="H50" s="15"/>
    </row>
    <row r="51" spans="1:8" ht="20.25">
      <c r="A51" s="1" t="s">
        <v>30</v>
      </c>
      <c r="C51" s="11"/>
      <c r="D51" s="15"/>
      <c r="E51" s="15">
        <v>10708</v>
      </c>
      <c r="F51" s="15"/>
      <c r="G51" s="15">
        <v>12940</v>
      </c>
      <c r="H51" s="15"/>
    </row>
    <row r="52" spans="1:8" ht="20.25">
      <c r="A52" s="20" t="s">
        <v>31</v>
      </c>
      <c r="D52" s="15"/>
      <c r="E52" s="16">
        <f>SUM(E42:E51)</f>
        <v>192762</v>
      </c>
      <c r="F52" s="15"/>
      <c r="G52" s="16">
        <f>SUM(G40:G51)</f>
        <v>732708</v>
      </c>
      <c r="H52" s="15"/>
    </row>
    <row r="53" spans="1:8" ht="20.25">
      <c r="A53" s="20" t="s">
        <v>32</v>
      </c>
      <c r="D53" s="15"/>
      <c r="E53" s="15"/>
      <c r="F53" s="15"/>
      <c r="G53" s="15"/>
      <c r="H53" s="15"/>
    </row>
    <row r="54" spans="1:8" s="20" customFormat="1" ht="20.25">
      <c r="A54" s="54" t="s">
        <v>89</v>
      </c>
      <c r="C54" s="21">
        <v>5</v>
      </c>
      <c r="D54" s="15"/>
      <c r="E54" s="15">
        <v>71978</v>
      </c>
      <c r="F54" s="15"/>
      <c r="G54" s="15">
        <v>83534</v>
      </c>
      <c r="H54" s="15"/>
    </row>
    <row r="55" spans="1:8" s="20" customFormat="1" ht="20.25">
      <c r="A55" s="54" t="s">
        <v>66</v>
      </c>
      <c r="C55" s="21">
        <v>5</v>
      </c>
      <c r="D55" s="15"/>
      <c r="E55" s="15">
        <v>567058</v>
      </c>
      <c r="F55" s="15"/>
      <c r="G55" s="15">
        <v>666875</v>
      </c>
      <c r="H55" s="15"/>
    </row>
    <row r="56" spans="1:8" s="20" customFormat="1" ht="20.25">
      <c r="A56" s="20" t="s">
        <v>64</v>
      </c>
      <c r="C56" s="21"/>
      <c r="D56" s="15"/>
      <c r="E56" s="17">
        <v>0</v>
      </c>
      <c r="F56" s="15"/>
      <c r="G56" s="17">
        <v>2113</v>
      </c>
      <c r="H56" s="15"/>
    </row>
    <row r="57" spans="1:8" s="20" customFormat="1" ht="20.25">
      <c r="A57" s="1" t="s">
        <v>33</v>
      </c>
      <c r="C57" s="21"/>
      <c r="D57" s="15"/>
      <c r="E57" s="17">
        <f>SUM(E54:E56)</f>
        <v>639036</v>
      </c>
      <c r="F57" s="12"/>
      <c r="G57" s="17">
        <f>SUM(G54:G56)</f>
        <v>752522</v>
      </c>
      <c r="H57" s="15"/>
    </row>
    <row r="58" spans="1:8" s="20" customFormat="1" ht="20.25">
      <c r="A58" s="1" t="s">
        <v>34</v>
      </c>
      <c r="C58" s="21"/>
      <c r="D58" s="15"/>
      <c r="E58" s="16">
        <f>SUM(E52,E57)</f>
        <v>831798</v>
      </c>
      <c r="F58" s="12"/>
      <c r="G58" s="16">
        <f>SUM(G52,G57)</f>
        <v>1485230</v>
      </c>
      <c r="H58" s="15"/>
    </row>
    <row r="59" spans="3:8" ht="20.25">
      <c r="C59" s="1"/>
      <c r="D59" s="1"/>
      <c r="E59" s="1"/>
      <c r="F59" s="1"/>
      <c r="G59" s="1"/>
      <c r="H59" s="15"/>
    </row>
    <row r="60" spans="1:7" ht="20.25">
      <c r="A60" s="1" t="s">
        <v>22</v>
      </c>
      <c r="C60" s="1"/>
      <c r="D60" s="1"/>
      <c r="E60" s="1"/>
      <c r="F60" s="1"/>
      <c r="G60" s="1"/>
    </row>
    <row r="61" spans="1:8" ht="20.25">
      <c r="A61" s="5" t="s">
        <v>1</v>
      </c>
      <c r="B61" s="5"/>
      <c r="C61" s="5"/>
      <c r="D61" s="6"/>
      <c r="E61" s="6"/>
      <c r="F61" s="6"/>
      <c r="G61" s="6"/>
      <c r="H61" s="59"/>
    </row>
    <row r="62" spans="1:8" ht="20.25">
      <c r="A62" s="76" t="s">
        <v>8</v>
      </c>
      <c r="B62" s="76"/>
      <c r="C62" s="76"/>
      <c r="D62" s="76"/>
      <c r="E62" s="76"/>
      <c r="F62" s="76"/>
      <c r="G62" s="76"/>
      <c r="H62" s="76"/>
    </row>
    <row r="63" spans="1:8" ht="20.25">
      <c r="A63" s="76" t="s">
        <v>3</v>
      </c>
      <c r="B63" s="76"/>
      <c r="C63" s="76"/>
      <c r="D63" s="76"/>
      <c r="E63" s="76"/>
      <c r="F63" s="76"/>
      <c r="G63" s="76"/>
      <c r="H63" s="76"/>
    </row>
    <row r="64" spans="3:8" s="9" customFormat="1" ht="20.25">
      <c r="C64" s="10" t="s">
        <v>4</v>
      </c>
      <c r="E64" s="10" t="s">
        <v>104</v>
      </c>
      <c r="G64" s="10" t="s">
        <v>87</v>
      </c>
      <c r="H64" s="60"/>
    </row>
    <row r="65" spans="3:8" s="9" customFormat="1" ht="20.25">
      <c r="C65" s="10"/>
      <c r="E65" s="56" t="s">
        <v>5</v>
      </c>
      <c r="G65" s="52" t="s">
        <v>7</v>
      </c>
      <c r="H65" s="60"/>
    </row>
    <row r="66" spans="3:8" s="9" customFormat="1" ht="20.25">
      <c r="C66" s="10"/>
      <c r="E66" s="56" t="s">
        <v>6</v>
      </c>
      <c r="G66" s="10"/>
      <c r="H66" s="60"/>
    </row>
    <row r="67" spans="1:8" s="9" customFormat="1" ht="20.25">
      <c r="A67" s="13" t="s">
        <v>35</v>
      </c>
      <c r="C67" s="10"/>
      <c r="E67" s="52"/>
      <c r="G67" s="10"/>
      <c r="H67" s="60"/>
    </row>
    <row r="68" spans="1:8" s="9" customFormat="1" ht="20.25">
      <c r="A68" s="1" t="s">
        <v>36</v>
      </c>
      <c r="C68" s="64">
        <v>9</v>
      </c>
      <c r="E68" s="52"/>
      <c r="G68" s="10"/>
      <c r="H68" s="60"/>
    </row>
    <row r="69" spans="1:8" ht="20.25">
      <c r="A69" s="13" t="s">
        <v>99</v>
      </c>
      <c r="B69" s="14"/>
      <c r="D69" s="12"/>
      <c r="E69" s="12"/>
      <c r="F69" s="12"/>
      <c r="G69" s="12"/>
      <c r="H69" s="15"/>
    </row>
    <row r="70" spans="1:8" ht="20.25">
      <c r="A70" s="13" t="s">
        <v>90</v>
      </c>
      <c r="B70" s="14"/>
      <c r="D70" s="12"/>
      <c r="E70" s="12"/>
      <c r="F70" s="12"/>
      <c r="G70" s="12"/>
      <c r="H70" s="15"/>
    </row>
    <row r="71" spans="1:8" ht="21" thickBot="1">
      <c r="A71" s="1" t="s">
        <v>91</v>
      </c>
      <c r="B71" s="14"/>
      <c r="D71" s="12"/>
      <c r="E71" s="18">
        <v>2009000</v>
      </c>
      <c r="F71" s="15"/>
      <c r="G71" s="18">
        <v>809000</v>
      </c>
      <c r="H71" s="15"/>
    </row>
    <row r="72" spans="1:8" ht="21" thickTop="1">
      <c r="A72" s="1" t="s">
        <v>100</v>
      </c>
      <c r="B72" s="14"/>
      <c r="D72" s="12"/>
      <c r="E72" s="15"/>
      <c r="F72" s="15"/>
      <c r="G72" s="15"/>
      <c r="H72" s="15"/>
    </row>
    <row r="73" spans="1:8" ht="20.25">
      <c r="A73" s="1" t="s">
        <v>90</v>
      </c>
      <c r="B73" s="14"/>
      <c r="D73" s="12"/>
      <c r="E73" s="15"/>
      <c r="F73" s="15"/>
      <c r="G73" s="15"/>
      <c r="H73" s="15"/>
    </row>
    <row r="74" spans="1:8" ht="20.25">
      <c r="A74" s="1" t="s">
        <v>109</v>
      </c>
      <c r="B74" s="14"/>
      <c r="D74" s="12"/>
      <c r="E74" s="15">
        <v>2009000</v>
      </c>
      <c r="F74" s="15"/>
      <c r="G74" s="15">
        <v>809000</v>
      </c>
      <c r="H74" s="15"/>
    </row>
    <row r="75" spans="1:8" ht="20.25">
      <c r="A75" s="14" t="s">
        <v>152</v>
      </c>
      <c r="B75" s="14"/>
      <c r="C75" s="11"/>
      <c r="D75" s="12"/>
      <c r="E75" s="12">
        <v>-231412</v>
      </c>
      <c r="F75" s="12"/>
      <c r="G75" s="12">
        <v>764588</v>
      </c>
      <c r="H75" s="15"/>
    </row>
    <row r="76" spans="1:8" ht="20.25">
      <c r="A76" s="1" t="s">
        <v>65</v>
      </c>
      <c r="D76" s="12"/>
      <c r="E76" s="12"/>
      <c r="F76" s="12"/>
      <c r="G76" s="12"/>
      <c r="H76" s="15"/>
    </row>
    <row r="77" spans="1:8" ht="20.25">
      <c r="A77" s="1" t="s">
        <v>37</v>
      </c>
      <c r="D77" s="12"/>
      <c r="E77" s="12"/>
      <c r="F77" s="12"/>
      <c r="G77" s="12"/>
      <c r="H77" s="15"/>
    </row>
    <row r="78" spans="1:8" ht="20.25">
      <c r="A78" s="1" t="s">
        <v>38</v>
      </c>
      <c r="C78" s="11"/>
      <c r="D78" s="12"/>
      <c r="E78" s="12">
        <v>5934</v>
      </c>
      <c r="F78" s="12"/>
      <c r="G78" s="12">
        <v>5934</v>
      </c>
      <c r="H78" s="15"/>
    </row>
    <row r="79" spans="1:8" s="20" customFormat="1" ht="20.25">
      <c r="A79" s="20" t="s">
        <v>39</v>
      </c>
      <c r="C79" s="22"/>
      <c r="D79" s="15"/>
      <c r="E79" s="17">
        <f>SUM('the company only'!J18)</f>
        <v>-911979</v>
      </c>
      <c r="F79" s="15"/>
      <c r="G79" s="17">
        <f>SUM('the company only'!J15)</f>
        <v>-1152860</v>
      </c>
      <c r="H79" s="15"/>
    </row>
    <row r="80" spans="1:8" ht="20.25">
      <c r="A80" s="1" t="s">
        <v>92</v>
      </c>
      <c r="D80" s="12"/>
      <c r="E80" s="16">
        <f>SUM(E73:E79)</f>
        <v>871543</v>
      </c>
      <c r="F80" s="15"/>
      <c r="G80" s="16">
        <f>SUM(G74:G79)</f>
        <v>426662</v>
      </c>
      <c r="H80" s="15"/>
    </row>
    <row r="81" spans="1:8" ht="21" thickBot="1">
      <c r="A81" s="1" t="s">
        <v>40</v>
      </c>
      <c r="D81" s="12"/>
      <c r="E81" s="18">
        <f>E80+E58</f>
        <v>1703341</v>
      </c>
      <c r="F81" s="12"/>
      <c r="G81" s="18">
        <f>SUM(G80,G58)</f>
        <v>1911892</v>
      </c>
      <c r="H81" s="15"/>
    </row>
    <row r="82" spans="5:7" ht="21" thickTop="1">
      <c r="E82" s="12">
        <f>SUM(E81-E31)</f>
        <v>0</v>
      </c>
      <c r="F82" s="12"/>
      <c r="G82" s="12">
        <f>SUM(G81-G31)</f>
        <v>0</v>
      </c>
    </row>
    <row r="83" ht="20.25">
      <c r="A83" s="1" t="s">
        <v>22</v>
      </c>
    </row>
    <row r="85" spans="1:2" ht="20.25">
      <c r="A85" s="23"/>
      <c r="B85" s="20"/>
    </row>
    <row r="87" ht="20.25">
      <c r="B87" s="1" t="s">
        <v>41</v>
      </c>
    </row>
    <row r="88" spans="1:2" ht="20.25">
      <c r="A88" s="23"/>
      <c r="B88" s="20"/>
    </row>
    <row r="89" spans="1:7" ht="20.25">
      <c r="A89" s="20"/>
      <c r="B89" s="20"/>
      <c r="G89" s="57" t="s">
        <v>10</v>
      </c>
    </row>
    <row r="90" spans="1:8" ht="20.25">
      <c r="A90" s="5" t="s">
        <v>1</v>
      </c>
      <c r="B90" s="5"/>
      <c r="C90" s="5"/>
      <c r="D90" s="6"/>
      <c r="E90" s="6"/>
      <c r="F90" s="6"/>
      <c r="G90" s="6"/>
      <c r="H90" s="59"/>
    </row>
    <row r="91" spans="1:8" ht="20.25">
      <c r="A91" s="76" t="s">
        <v>9</v>
      </c>
      <c r="B91" s="76"/>
      <c r="C91" s="76"/>
      <c r="D91" s="76"/>
      <c r="E91" s="76"/>
      <c r="F91" s="76"/>
      <c r="G91" s="76"/>
      <c r="H91" s="76"/>
    </row>
    <row r="92" spans="1:8" ht="20.25">
      <c r="A92" s="76" t="s">
        <v>141</v>
      </c>
      <c r="B92" s="76"/>
      <c r="C92" s="76"/>
      <c r="D92" s="76"/>
      <c r="E92" s="76"/>
      <c r="F92" s="76"/>
      <c r="G92" s="76"/>
      <c r="H92" s="76"/>
    </row>
    <row r="93" spans="1:8" ht="20.25">
      <c r="A93" s="75" t="s">
        <v>68</v>
      </c>
      <c r="B93" s="75"/>
      <c r="C93" s="75"/>
      <c r="D93" s="75"/>
      <c r="E93" s="75"/>
      <c r="F93" s="75"/>
      <c r="G93" s="75"/>
      <c r="H93" s="75"/>
    </row>
    <row r="94" spans="3:8" s="9" customFormat="1" ht="20.25">
      <c r="C94" s="10" t="s">
        <v>4</v>
      </c>
      <c r="E94" s="10">
        <v>2004</v>
      </c>
      <c r="G94" s="10">
        <v>2003</v>
      </c>
      <c r="H94" s="60"/>
    </row>
    <row r="95" spans="1:7" ht="20.25">
      <c r="A95" s="1" t="s">
        <v>110</v>
      </c>
      <c r="C95" s="24"/>
      <c r="G95" s="66"/>
    </row>
    <row r="96" spans="1:7" ht="20.25">
      <c r="A96" s="1" t="s">
        <v>111</v>
      </c>
      <c r="C96" s="24"/>
      <c r="G96" s="66"/>
    </row>
    <row r="97" spans="1:7" ht="20.25">
      <c r="A97" s="1" t="s">
        <v>148</v>
      </c>
      <c r="C97" s="24"/>
      <c r="E97" s="12">
        <v>3672</v>
      </c>
      <c r="F97" s="12"/>
      <c r="G97" s="12">
        <v>0</v>
      </c>
    </row>
    <row r="98" spans="1:7" ht="20.25">
      <c r="A98" s="1" t="s">
        <v>112</v>
      </c>
      <c r="C98" s="65">
        <v>5</v>
      </c>
      <c r="E98" s="12">
        <v>0</v>
      </c>
      <c r="F98" s="12"/>
      <c r="G98" s="12">
        <v>16896</v>
      </c>
    </row>
    <row r="99" spans="1:7" ht="20.25">
      <c r="A99" s="1" t="s">
        <v>113</v>
      </c>
      <c r="C99" s="65">
        <v>5</v>
      </c>
      <c r="E99" s="12">
        <v>0</v>
      </c>
      <c r="F99" s="12"/>
      <c r="G99" s="12">
        <v>12987</v>
      </c>
    </row>
    <row r="100" spans="1:8" ht="20.25">
      <c r="A100" s="13" t="s">
        <v>114</v>
      </c>
      <c r="C100" s="11"/>
      <c r="D100" s="12"/>
      <c r="E100" s="17">
        <v>3300</v>
      </c>
      <c r="F100" s="12"/>
      <c r="G100" s="17">
        <v>1013</v>
      </c>
      <c r="H100" s="15"/>
    </row>
    <row r="101" spans="1:8" ht="20.25">
      <c r="A101" s="1" t="s">
        <v>115</v>
      </c>
      <c r="D101" s="12"/>
      <c r="E101" s="17">
        <f>SUM(E97:E100)</f>
        <v>6972</v>
      </c>
      <c r="F101" s="12"/>
      <c r="G101" s="17">
        <f>SUM(G98:G100)</f>
        <v>30896</v>
      </c>
      <c r="H101" s="15"/>
    </row>
    <row r="102" spans="1:8" ht="20.25">
      <c r="A102" s="1" t="s">
        <v>116</v>
      </c>
      <c r="D102" s="12"/>
      <c r="E102" s="12"/>
      <c r="F102" s="12"/>
      <c r="G102" s="12"/>
      <c r="H102" s="15"/>
    </row>
    <row r="103" spans="1:8" ht="20.25">
      <c r="A103" s="1" t="s">
        <v>117</v>
      </c>
      <c r="D103" s="12"/>
      <c r="E103" s="17">
        <v>3091</v>
      </c>
      <c r="F103" s="12"/>
      <c r="G103" s="12">
        <v>6271</v>
      </c>
      <c r="H103" s="15"/>
    </row>
    <row r="104" spans="1:8" s="26" customFormat="1" ht="20.25">
      <c r="A104" s="1" t="s">
        <v>118</v>
      </c>
      <c r="B104" s="1"/>
      <c r="C104" s="25"/>
      <c r="D104" s="12"/>
      <c r="E104" s="17">
        <f>SUM(E103:E103)</f>
        <v>3091</v>
      </c>
      <c r="F104" s="12"/>
      <c r="G104" s="16">
        <f>SUM(G103:G103)</f>
        <v>6271</v>
      </c>
      <c r="H104" s="15"/>
    </row>
    <row r="105" spans="1:8" ht="20.25">
      <c r="A105" s="14" t="s">
        <v>155</v>
      </c>
      <c r="B105" s="14"/>
      <c r="C105" s="11"/>
      <c r="D105" s="12"/>
      <c r="E105" s="15">
        <f>SUM(E101-E104)</f>
        <v>3881</v>
      </c>
      <c r="F105" s="12"/>
      <c r="G105" s="15">
        <f>SUM(G101-G104)</f>
        <v>24625</v>
      </c>
      <c r="H105" s="15"/>
    </row>
    <row r="106" spans="1:8" ht="20.25">
      <c r="A106" s="13" t="s">
        <v>119</v>
      </c>
      <c r="B106" s="13"/>
      <c r="D106" s="15"/>
      <c r="E106" s="17">
        <v>-3424</v>
      </c>
      <c r="F106" s="15"/>
      <c r="G106" s="17">
        <v>-42037</v>
      </c>
      <c r="H106" s="15"/>
    </row>
    <row r="107" spans="1:8" ht="20.25">
      <c r="A107" s="13" t="s">
        <v>126</v>
      </c>
      <c r="B107" s="13"/>
      <c r="D107" s="15"/>
      <c r="E107" s="15">
        <f>SUM(E105:E106)</f>
        <v>457</v>
      </c>
      <c r="F107" s="15"/>
      <c r="G107" s="15">
        <f>SUM(G105:G106)</f>
        <v>-17412</v>
      </c>
      <c r="H107" s="15"/>
    </row>
    <row r="108" spans="1:8" ht="20.25">
      <c r="A108" s="13" t="s">
        <v>120</v>
      </c>
      <c r="B108" s="13"/>
      <c r="C108" s="11" t="s">
        <v>142</v>
      </c>
      <c r="D108" s="15"/>
      <c r="E108" s="15">
        <v>156458</v>
      </c>
      <c r="F108" s="15"/>
      <c r="G108" s="15">
        <v>535299</v>
      </c>
      <c r="H108" s="15"/>
    </row>
    <row r="109" spans="1:7" ht="21" thickBot="1">
      <c r="A109" s="1" t="s">
        <v>160</v>
      </c>
      <c r="C109" s="11">
        <v>10</v>
      </c>
      <c r="E109" s="58">
        <f>SUM(E107:E108)</f>
        <v>156915</v>
      </c>
      <c r="F109" s="12"/>
      <c r="G109" s="58">
        <f>SUM(G107:G108)</f>
        <v>517887</v>
      </c>
    </row>
    <row r="110" spans="3:7" ht="21" thickTop="1">
      <c r="C110" s="11"/>
      <c r="E110" s="19"/>
      <c r="G110" s="19"/>
    </row>
    <row r="111" spans="1:3" ht="20.25">
      <c r="A111" s="1" t="s">
        <v>121</v>
      </c>
      <c r="C111" s="11"/>
    </row>
    <row r="112" spans="1:7" ht="20.25">
      <c r="A112" s="1" t="s">
        <v>127</v>
      </c>
      <c r="C112" s="11"/>
      <c r="E112" s="70">
        <v>0</v>
      </c>
      <c r="F112" s="70"/>
      <c r="G112" s="70">
        <v>-0.22</v>
      </c>
    </row>
    <row r="113" spans="1:7" ht="20.25">
      <c r="A113" s="1" t="s">
        <v>122</v>
      </c>
      <c r="C113" s="11"/>
      <c r="E113" s="71">
        <v>1.06</v>
      </c>
      <c r="F113" s="70"/>
      <c r="G113" s="71">
        <v>6.62</v>
      </c>
    </row>
    <row r="114" spans="1:8" ht="21" thickBot="1">
      <c r="A114" s="1" t="s">
        <v>161</v>
      </c>
      <c r="C114" s="1"/>
      <c r="E114" s="73">
        <f>SUM(E112:E113)</f>
        <v>1.06</v>
      </c>
      <c r="F114" s="72"/>
      <c r="G114" s="73">
        <f>G109/80900</f>
        <v>6.401569839307787</v>
      </c>
      <c r="H114" s="62"/>
    </row>
    <row r="115" spans="3:8" ht="21" thickTop="1">
      <c r="C115" s="1"/>
      <c r="E115" s="20"/>
      <c r="F115" s="20"/>
      <c r="G115" s="19"/>
      <c r="H115" s="19"/>
    </row>
    <row r="116" spans="1:8" ht="21" thickBot="1">
      <c r="A116" s="1" t="s">
        <v>162</v>
      </c>
      <c r="C116" s="1"/>
      <c r="E116" s="18">
        <v>146967416</v>
      </c>
      <c r="F116" s="15"/>
      <c r="G116" s="18">
        <v>80900000</v>
      </c>
      <c r="H116" s="19"/>
    </row>
    <row r="117" spans="3:7" ht="21" thickTop="1">
      <c r="C117" s="11"/>
      <c r="F117" s="19"/>
      <c r="G117" s="27"/>
    </row>
    <row r="118" spans="1:3" ht="20.25">
      <c r="A118" s="1" t="s">
        <v>22</v>
      </c>
      <c r="C118" s="11"/>
    </row>
    <row r="119" spans="1:7" ht="20.25">
      <c r="A119" s="20"/>
      <c r="B119" s="20"/>
      <c r="G119" s="57" t="s">
        <v>10</v>
      </c>
    </row>
    <row r="120" spans="1:8" ht="20.25">
      <c r="A120" s="5" t="s">
        <v>1</v>
      </c>
      <c r="B120" s="5"/>
      <c r="C120" s="5"/>
      <c r="D120" s="6"/>
      <c r="E120" s="6"/>
      <c r="F120" s="6"/>
      <c r="G120" s="6"/>
      <c r="H120" s="59"/>
    </row>
    <row r="121" spans="1:8" ht="20.25">
      <c r="A121" s="76" t="s">
        <v>123</v>
      </c>
      <c r="B121" s="76"/>
      <c r="C121" s="76"/>
      <c r="D121" s="76"/>
      <c r="E121" s="76"/>
      <c r="F121" s="76"/>
      <c r="G121" s="76"/>
      <c r="H121" s="76"/>
    </row>
    <row r="122" spans="1:8" ht="20.25">
      <c r="A122" s="76" t="s">
        <v>143</v>
      </c>
      <c r="B122" s="76"/>
      <c r="C122" s="76"/>
      <c r="D122" s="76"/>
      <c r="E122" s="76"/>
      <c r="F122" s="76"/>
      <c r="G122" s="76"/>
      <c r="H122" s="76"/>
    </row>
    <row r="123" spans="1:8" ht="20.25">
      <c r="A123" s="75" t="s">
        <v>68</v>
      </c>
      <c r="B123" s="75"/>
      <c r="C123" s="75"/>
      <c r="D123" s="75"/>
      <c r="E123" s="75"/>
      <c r="F123" s="75"/>
      <c r="G123" s="75"/>
      <c r="H123" s="75"/>
    </row>
    <row r="124" spans="3:8" s="9" customFormat="1" ht="20.25">
      <c r="C124" s="10" t="s">
        <v>4</v>
      </c>
      <c r="E124" s="10">
        <v>2004</v>
      </c>
      <c r="G124" s="10">
        <v>2003</v>
      </c>
      <c r="H124" s="60"/>
    </row>
    <row r="125" spans="1:7" ht="20.25">
      <c r="A125" s="1" t="s">
        <v>110</v>
      </c>
      <c r="C125" s="24"/>
      <c r="G125" s="66"/>
    </row>
    <row r="126" spans="1:3" ht="20.25">
      <c r="A126" s="1" t="s">
        <v>111</v>
      </c>
      <c r="C126" s="24"/>
    </row>
    <row r="127" spans="1:7" ht="20.25">
      <c r="A127" s="1" t="s">
        <v>147</v>
      </c>
      <c r="C127" s="24" t="s">
        <v>98</v>
      </c>
      <c r="E127" s="12">
        <v>67908</v>
      </c>
      <c r="F127" s="12"/>
      <c r="G127" s="12">
        <v>0</v>
      </c>
    </row>
    <row r="128" spans="1:7" ht="20.25">
      <c r="A128" s="1" t="s">
        <v>148</v>
      </c>
      <c r="C128" s="24"/>
      <c r="E128" s="12">
        <v>10441</v>
      </c>
      <c r="F128" s="12"/>
      <c r="G128" s="12">
        <v>0</v>
      </c>
    </row>
    <row r="129" spans="1:7" ht="20.25">
      <c r="A129" s="1" t="s">
        <v>124</v>
      </c>
      <c r="C129" s="65">
        <v>3</v>
      </c>
      <c r="E129" s="12">
        <v>0</v>
      </c>
      <c r="F129" s="12"/>
      <c r="G129" s="12">
        <v>66000</v>
      </c>
    </row>
    <row r="130" spans="1:7" ht="20.25">
      <c r="A130" s="1" t="s">
        <v>112</v>
      </c>
      <c r="C130" s="65">
        <v>5</v>
      </c>
      <c r="E130" s="12">
        <v>0</v>
      </c>
      <c r="F130" s="12"/>
      <c r="G130" s="12">
        <v>16896</v>
      </c>
    </row>
    <row r="131" spans="1:7" ht="20.25">
      <c r="A131" s="1" t="s">
        <v>113</v>
      </c>
      <c r="C131" s="65">
        <v>5</v>
      </c>
      <c r="E131" s="12">
        <v>0</v>
      </c>
      <c r="F131" s="12"/>
      <c r="G131" s="12">
        <v>12987</v>
      </c>
    </row>
    <row r="132" spans="1:7" ht="20.25">
      <c r="A132" s="1" t="s">
        <v>125</v>
      </c>
      <c r="C132" s="65">
        <v>3</v>
      </c>
      <c r="E132" s="12">
        <v>0</v>
      </c>
      <c r="F132" s="12"/>
      <c r="G132" s="12">
        <v>111104</v>
      </c>
    </row>
    <row r="133" spans="1:8" ht="20.25">
      <c r="A133" s="13" t="s">
        <v>114</v>
      </c>
      <c r="C133" s="11"/>
      <c r="D133" s="12"/>
      <c r="E133" s="17">
        <v>3350</v>
      </c>
      <c r="F133" s="12"/>
      <c r="G133" s="17">
        <v>1961</v>
      </c>
      <c r="H133" s="15"/>
    </row>
    <row r="134" spans="1:8" ht="20.25">
      <c r="A134" s="1" t="s">
        <v>115</v>
      </c>
      <c r="D134" s="12"/>
      <c r="E134" s="17">
        <f>SUM(E127:E133)</f>
        <v>81699</v>
      </c>
      <c r="F134" s="12"/>
      <c r="G134" s="17">
        <f>SUM(G129:G133)</f>
        <v>208948</v>
      </c>
      <c r="H134" s="15"/>
    </row>
    <row r="135" spans="1:8" ht="20.25">
      <c r="A135" s="1" t="s">
        <v>116</v>
      </c>
      <c r="D135" s="12"/>
      <c r="E135" s="12"/>
      <c r="F135" s="12"/>
      <c r="G135" s="12"/>
      <c r="H135" s="15"/>
    </row>
    <row r="136" spans="1:8" ht="20.25">
      <c r="A136" s="1" t="s">
        <v>117</v>
      </c>
      <c r="D136" s="12"/>
      <c r="E136" s="12">
        <v>16570</v>
      </c>
      <c r="F136" s="12"/>
      <c r="G136" s="12">
        <v>10269</v>
      </c>
      <c r="H136" s="15"/>
    </row>
    <row r="137" spans="1:8" ht="20.25">
      <c r="A137" s="13" t="s">
        <v>42</v>
      </c>
      <c r="B137" s="13"/>
      <c r="C137" s="11">
        <v>5</v>
      </c>
      <c r="D137" s="15"/>
      <c r="E137" s="17">
        <v>0</v>
      </c>
      <c r="F137" s="15"/>
      <c r="G137" s="17">
        <v>30523</v>
      </c>
      <c r="H137" s="15"/>
    </row>
    <row r="138" spans="1:8" s="26" customFormat="1" ht="20.25">
      <c r="A138" s="1" t="s">
        <v>118</v>
      </c>
      <c r="B138" s="1"/>
      <c r="C138" s="25"/>
      <c r="D138" s="12"/>
      <c r="E138" s="17">
        <f>SUM(E136:E137)</f>
        <v>16570</v>
      </c>
      <c r="F138" s="12"/>
      <c r="G138" s="17">
        <f>SUM(G136:G137)</f>
        <v>40792</v>
      </c>
      <c r="H138" s="15"/>
    </row>
    <row r="139" spans="1:8" ht="20.25">
      <c r="A139" s="14" t="s">
        <v>156</v>
      </c>
      <c r="B139" s="14"/>
      <c r="C139" s="11"/>
      <c r="D139" s="12"/>
      <c r="E139" s="15">
        <f>SUM(E134-E138)</f>
        <v>65129</v>
      </c>
      <c r="F139" s="12"/>
      <c r="G139" s="15">
        <f>SUM(G134-G138)</f>
        <v>168156</v>
      </c>
      <c r="H139" s="15"/>
    </row>
    <row r="140" spans="1:8" ht="20.25">
      <c r="A140" s="13" t="s">
        <v>119</v>
      </c>
      <c r="B140" s="13"/>
      <c r="D140" s="15"/>
      <c r="E140" s="17">
        <v>-11425</v>
      </c>
      <c r="F140" s="15"/>
      <c r="G140" s="17">
        <v>-110573</v>
      </c>
      <c r="H140" s="15"/>
    </row>
    <row r="141" spans="1:8" ht="20.25">
      <c r="A141" s="13" t="s">
        <v>157</v>
      </c>
      <c r="B141" s="13"/>
      <c r="D141" s="15"/>
      <c r="E141" s="15">
        <f>SUM(E139:E140)</f>
        <v>53704</v>
      </c>
      <c r="F141" s="15"/>
      <c r="G141" s="15">
        <f>SUM(G139:G140)</f>
        <v>57583</v>
      </c>
      <c r="H141" s="15"/>
    </row>
    <row r="142" spans="1:8" ht="20.25">
      <c r="A142" s="13" t="s">
        <v>120</v>
      </c>
      <c r="B142" s="13"/>
      <c r="C142" s="11" t="s">
        <v>142</v>
      </c>
      <c r="D142" s="15"/>
      <c r="E142" s="15">
        <v>187177</v>
      </c>
      <c r="F142" s="15"/>
      <c r="G142" s="15">
        <v>535299</v>
      </c>
      <c r="H142" s="15"/>
    </row>
    <row r="143" spans="1:7" ht="21" thickBot="1">
      <c r="A143" s="1" t="s">
        <v>160</v>
      </c>
      <c r="C143" s="11">
        <v>10</v>
      </c>
      <c r="E143" s="58">
        <f>SUM(E141:E142)</f>
        <v>240881</v>
      </c>
      <c r="F143" s="12"/>
      <c r="G143" s="58">
        <f>SUM(G141:G142)</f>
        <v>592882</v>
      </c>
    </row>
    <row r="144" spans="3:7" ht="21" thickTop="1">
      <c r="C144" s="11"/>
      <c r="E144" s="19"/>
      <c r="G144" s="19"/>
    </row>
    <row r="145" spans="1:3" ht="20.25">
      <c r="A145" s="1" t="s">
        <v>121</v>
      </c>
      <c r="C145" s="11"/>
    </row>
    <row r="146" spans="1:7" ht="20.25">
      <c r="A146" s="1" t="s">
        <v>163</v>
      </c>
      <c r="C146" s="11"/>
      <c r="E146" s="26">
        <v>0.47</v>
      </c>
      <c r="F146" s="26"/>
      <c r="G146" s="26">
        <v>0.71</v>
      </c>
    </row>
    <row r="147" spans="1:7" ht="20.25">
      <c r="A147" s="1" t="s">
        <v>122</v>
      </c>
      <c r="C147" s="11"/>
      <c r="E147" s="67">
        <v>1.65</v>
      </c>
      <c r="F147" s="26"/>
      <c r="G147" s="67">
        <v>6.62</v>
      </c>
    </row>
    <row r="148" spans="1:8" ht="21" thickBot="1">
      <c r="A148" s="1" t="s">
        <v>161</v>
      </c>
      <c r="C148" s="1"/>
      <c r="E148" s="74">
        <f>SUM(E146:E147)</f>
        <v>2.12</v>
      </c>
      <c r="F148" s="26"/>
      <c r="G148" s="74">
        <f>SUM(G146:G147)</f>
        <v>7.33</v>
      </c>
      <c r="H148" s="62"/>
    </row>
    <row r="149" spans="3:8" ht="21" thickTop="1">
      <c r="C149" s="1"/>
      <c r="E149" s="69"/>
      <c r="F149" s="69"/>
      <c r="G149" s="69"/>
      <c r="H149" s="62"/>
    </row>
    <row r="150" spans="1:8" ht="21" thickBot="1">
      <c r="A150" s="1" t="s">
        <v>162</v>
      </c>
      <c r="C150" s="1"/>
      <c r="E150" s="18">
        <v>113556667</v>
      </c>
      <c r="F150" s="15"/>
      <c r="G150" s="18">
        <v>80900000</v>
      </c>
      <c r="H150" s="19"/>
    </row>
    <row r="151" spans="3:7" ht="21" thickTop="1">
      <c r="C151" s="11"/>
      <c r="F151" s="19"/>
      <c r="G151" s="27"/>
    </row>
    <row r="152" spans="1:3" ht="20.25">
      <c r="A152" s="1" t="s">
        <v>22</v>
      </c>
      <c r="C152" s="11"/>
    </row>
    <row r="153" spans="1:7" ht="21" customHeight="1">
      <c r="A153" s="20"/>
      <c r="B153" s="20"/>
      <c r="G153" s="57" t="s">
        <v>10</v>
      </c>
    </row>
    <row r="154" spans="1:8" s="27" customFormat="1" ht="21" customHeight="1">
      <c r="A154" s="5" t="s">
        <v>1</v>
      </c>
      <c r="B154" s="5"/>
      <c r="C154" s="5"/>
      <c r="D154" s="6"/>
      <c r="E154" s="6"/>
      <c r="F154" s="6"/>
      <c r="G154" s="6"/>
      <c r="H154" s="59"/>
    </row>
    <row r="155" spans="1:8" s="27" customFormat="1" ht="21" customHeight="1">
      <c r="A155" s="76" t="s">
        <v>58</v>
      </c>
      <c r="B155" s="76"/>
      <c r="C155" s="76"/>
      <c r="D155" s="76"/>
      <c r="E155" s="76"/>
      <c r="F155" s="76"/>
      <c r="G155" s="76"/>
      <c r="H155" s="76"/>
    </row>
    <row r="156" spans="1:8" s="27" customFormat="1" ht="21" customHeight="1">
      <c r="A156" s="76" t="s">
        <v>107</v>
      </c>
      <c r="B156" s="76"/>
      <c r="C156" s="76"/>
      <c r="D156" s="76"/>
      <c r="E156" s="76"/>
      <c r="F156" s="76"/>
      <c r="G156" s="76"/>
      <c r="H156" s="76"/>
    </row>
    <row r="157" spans="1:8" ht="21" customHeight="1">
      <c r="A157" s="75" t="s">
        <v>3</v>
      </c>
      <c r="B157" s="75"/>
      <c r="C157" s="75"/>
      <c r="D157" s="75"/>
      <c r="E157" s="75"/>
      <c r="F157" s="75"/>
      <c r="G157" s="75"/>
      <c r="H157" s="75"/>
    </row>
    <row r="158" spans="1:8" s="27" customFormat="1" ht="21" customHeight="1">
      <c r="A158" s="9"/>
      <c r="B158" s="9"/>
      <c r="C158" s="10"/>
      <c r="D158" s="9"/>
      <c r="E158" s="10">
        <v>2004</v>
      </c>
      <c r="F158" s="9"/>
      <c r="G158" s="10">
        <v>2003</v>
      </c>
      <c r="H158" s="60"/>
    </row>
    <row r="159" spans="1:8" s="27" customFormat="1" ht="21" customHeight="1">
      <c r="A159" s="37" t="s">
        <v>128</v>
      </c>
      <c r="B159" s="28"/>
      <c r="D159" s="29"/>
      <c r="E159" s="29"/>
      <c r="F159" s="29"/>
      <c r="G159" s="29"/>
      <c r="H159" s="32"/>
    </row>
    <row r="160" spans="1:8" s="27" customFormat="1" ht="21" customHeight="1">
      <c r="A160" s="30" t="s">
        <v>164</v>
      </c>
      <c r="B160" s="30"/>
      <c r="D160" s="29"/>
      <c r="E160" s="29">
        <f>SUM(E143)</f>
        <v>240881</v>
      </c>
      <c r="F160" s="29"/>
      <c r="G160" s="29">
        <f>SUM(G143)</f>
        <v>592882</v>
      </c>
      <c r="H160" s="32"/>
    </row>
    <row r="161" spans="1:8" s="27" customFormat="1" ht="21" customHeight="1">
      <c r="A161" s="30" t="s">
        <v>165</v>
      </c>
      <c r="B161" s="31"/>
      <c r="D161" s="29"/>
      <c r="E161" s="29"/>
      <c r="F161" s="29"/>
      <c r="G161" s="29"/>
      <c r="H161" s="32"/>
    </row>
    <row r="162" spans="1:8" s="27" customFormat="1" ht="21" customHeight="1">
      <c r="A162" s="30" t="s">
        <v>43</v>
      </c>
      <c r="B162" s="30"/>
      <c r="D162" s="29"/>
      <c r="E162" s="29">
        <v>20</v>
      </c>
      <c r="F162" s="29"/>
      <c r="G162" s="29">
        <v>524</v>
      </c>
      <c r="H162" s="32"/>
    </row>
    <row r="163" spans="1:8" s="27" customFormat="1" ht="21" customHeight="1">
      <c r="A163" s="30" t="s">
        <v>44</v>
      </c>
      <c r="B163" s="30"/>
      <c r="D163" s="29"/>
      <c r="E163" s="29">
        <v>11425</v>
      </c>
      <c r="F163" s="29"/>
      <c r="G163" s="29">
        <v>106838</v>
      </c>
      <c r="H163" s="32"/>
    </row>
    <row r="164" spans="1:8" s="27" customFormat="1" ht="21" customHeight="1">
      <c r="A164" s="30" t="s">
        <v>45</v>
      </c>
      <c r="B164" s="30"/>
      <c r="D164" s="29"/>
      <c r="E164" s="29">
        <v>0</v>
      </c>
      <c r="F164" s="29"/>
      <c r="G164" s="29">
        <v>-1901</v>
      </c>
      <c r="H164" s="32"/>
    </row>
    <row r="165" spans="1:8" s="27" customFormat="1" ht="21" customHeight="1">
      <c r="A165" s="30" t="s">
        <v>173</v>
      </c>
      <c r="B165" s="30"/>
      <c r="D165" s="29"/>
      <c r="E165" s="29">
        <v>-3300</v>
      </c>
      <c r="F165" s="29"/>
      <c r="G165" s="29">
        <v>0</v>
      </c>
      <c r="H165" s="32"/>
    </row>
    <row r="166" spans="1:8" s="27" customFormat="1" ht="21" customHeight="1">
      <c r="A166" s="1" t="s">
        <v>71</v>
      </c>
      <c r="B166" s="30"/>
      <c r="D166" s="29"/>
      <c r="E166" s="29">
        <v>0</v>
      </c>
      <c r="F166" s="29"/>
      <c r="G166" s="29">
        <v>-111104</v>
      </c>
      <c r="H166" s="32"/>
    </row>
    <row r="167" spans="1:8" s="27" customFormat="1" ht="21" customHeight="1">
      <c r="A167" s="1" t="s">
        <v>83</v>
      </c>
      <c r="B167" s="30"/>
      <c r="D167" s="29"/>
      <c r="E167" s="29">
        <v>0</v>
      </c>
      <c r="F167" s="29"/>
      <c r="G167" s="29">
        <v>-66000</v>
      </c>
      <c r="H167" s="32"/>
    </row>
    <row r="168" spans="1:8" s="27" customFormat="1" ht="21" customHeight="1">
      <c r="A168" s="1" t="s">
        <v>129</v>
      </c>
      <c r="B168" s="30"/>
      <c r="D168" s="29"/>
      <c r="E168" s="29">
        <v>0</v>
      </c>
      <c r="F168" s="29"/>
      <c r="G168" s="29">
        <v>-12987</v>
      </c>
      <c r="H168" s="32"/>
    </row>
    <row r="169" spans="1:8" s="27" customFormat="1" ht="21" customHeight="1">
      <c r="A169" s="1" t="s">
        <v>130</v>
      </c>
      <c r="B169" s="30"/>
      <c r="D169" s="29"/>
      <c r="E169" s="29">
        <v>0</v>
      </c>
      <c r="F169" s="29"/>
      <c r="G169" s="29">
        <v>-16896</v>
      </c>
      <c r="H169" s="32"/>
    </row>
    <row r="170" spans="1:8" s="27" customFormat="1" ht="21" customHeight="1">
      <c r="A170" s="13" t="s">
        <v>42</v>
      </c>
      <c r="B170" s="30"/>
      <c r="D170" s="29"/>
      <c r="E170" s="32">
        <v>0</v>
      </c>
      <c r="F170" s="32"/>
      <c r="G170" s="32">
        <v>30523</v>
      </c>
      <c r="H170" s="32"/>
    </row>
    <row r="171" spans="1:8" s="27" customFormat="1" ht="21" customHeight="1">
      <c r="A171" s="13" t="s">
        <v>149</v>
      </c>
      <c r="B171" s="30"/>
      <c r="D171" s="29"/>
      <c r="E171" s="32">
        <v>-67908</v>
      </c>
      <c r="F171" s="32"/>
      <c r="G171" s="32">
        <v>0</v>
      </c>
      <c r="H171" s="32"/>
    </row>
    <row r="172" spans="1:8" s="27" customFormat="1" ht="21" customHeight="1">
      <c r="A172" s="30" t="s">
        <v>95</v>
      </c>
      <c r="B172" s="30"/>
      <c r="D172" s="29"/>
      <c r="E172" s="33">
        <v>-10441</v>
      </c>
      <c r="F172" s="32"/>
      <c r="G172" s="33">
        <v>0</v>
      </c>
      <c r="H172" s="32"/>
    </row>
    <row r="173" spans="1:8" s="27" customFormat="1" ht="21" customHeight="1">
      <c r="A173" s="31"/>
      <c r="B173" s="31"/>
      <c r="D173" s="29"/>
      <c r="E173" s="29">
        <f>SUM(E160:E172)</f>
        <v>170677</v>
      </c>
      <c r="F173" s="29"/>
      <c r="G173" s="29">
        <f>SUM(G160:G172)</f>
        <v>521879</v>
      </c>
      <c r="H173" s="32"/>
    </row>
    <row r="174" spans="1:8" s="27" customFormat="1" ht="21" customHeight="1">
      <c r="A174" s="30" t="s">
        <v>47</v>
      </c>
      <c r="B174" s="30"/>
      <c r="D174" s="29"/>
      <c r="E174" s="29"/>
      <c r="F174" s="29"/>
      <c r="G174" s="29"/>
      <c r="H174" s="32"/>
    </row>
    <row r="175" spans="1:8" s="27" customFormat="1" ht="21" customHeight="1">
      <c r="A175" s="30" t="s">
        <v>131</v>
      </c>
      <c r="B175" s="30"/>
      <c r="D175" s="29"/>
      <c r="E175" s="29">
        <v>-899</v>
      </c>
      <c r="F175" s="29"/>
      <c r="G175" s="29">
        <v>-214</v>
      </c>
      <c r="H175" s="32"/>
    </row>
    <row r="176" spans="1:8" s="35" customFormat="1" ht="21" customHeight="1">
      <c r="A176" s="13" t="s">
        <v>132</v>
      </c>
      <c r="B176" s="34"/>
      <c r="D176" s="32"/>
      <c r="E176" s="32">
        <v>0</v>
      </c>
      <c r="F176" s="32"/>
      <c r="G176" s="32">
        <v>201</v>
      </c>
      <c r="H176" s="32"/>
    </row>
    <row r="177" spans="1:8" s="35" customFormat="1" ht="21" customHeight="1">
      <c r="A177" s="13" t="s">
        <v>133</v>
      </c>
      <c r="B177" s="34"/>
      <c r="D177" s="32"/>
      <c r="E177" s="32">
        <v>-291</v>
      </c>
      <c r="F177" s="32"/>
      <c r="G177" s="32">
        <v>0</v>
      </c>
      <c r="H177" s="32"/>
    </row>
    <row r="178" spans="1:8" s="35" customFormat="1" ht="21" customHeight="1">
      <c r="A178" s="34" t="s">
        <v>46</v>
      </c>
      <c r="B178" s="34"/>
      <c r="D178" s="32"/>
      <c r="E178" s="32">
        <v>10</v>
      </c>
      <c r="F178" s="32"/>
      <c r="G178" s="32">
        <v>-386</v>
      </c>
      <c r="H178" s="32"/>
    </row>
    <row r="179" spans="1:8" s="35" customFormat="1" ht="21" customHeight="1">
      <c r="A179" s="30" t="s">
        <v>48</v>
      </c>
      <c r="B179" s="34"/>
      <c r="D179" s="32"/>
      <c r="E179" s="32"/>
      <c r="F179" s="32"/>
      <c r="G179" s="32"/>
      <c r="H179" s="32"/>
    </row>
    <row r="180" spans="1:8" s="35" customFormat="1" ht="21" customHeight="1">
      <c r="A180" s="34" t="s">
        <v>169</v>
      </c>
      <c r="B180" s="34"/>
      <c r="D180" s="32"/>
      <c r="E180" s="32">
        <v>-2880</v>
      </c>
      <c r="F180" s="32"/>
      <c r="G180" s="32">
        <v>-797</v>
      </c>
      <c r="H180" s="32"/>
    </row>
    <row r="181" spans="1:8" s="35" customFormat="1" ht="21" customHeight="1">
      <c r="A181" s="34" t="s">
        <v>29</v>
      </c>
      <c r="B181" s="34"/>
      <c r="D181" s="32"/>
      <c r="E181" s="32">
        <v>-1452</v>
      </c>
      <c r="F181" s="32"/>
      <c r="G181" s="32">
        <v>-6960</v>
      </c>
      <c r="H181" s="32"/>
    </row>
    <row r="182" spans="1:8" s="35" customFormat="1" ht="21" customHeight="1">
      <c r="A182" s="53" t="s">
        <v>63</v>
      </c>
      <c r="B182" s="34"/>
      <c r="D182" s="32"/>
      <c r="E182" s="32">
        <v>0</v>
      </c>
      <c r="F182" s="32"/>
      <c r="G182" s="32">
        <v>-967</v>
      </c>
      <c r="H182" s="32"/>
    </row>
    <row r="183" spans="1:8" s="35" customFormat="1" ht="21" customHeight="1">
      <c r="A183" s="53" t="s">
        <v>28</v>
      </c>
      <c r="B183" s="34"/>
      <c r="D183" s="32"/>
      <c r="E183" s="32">
        <v>-4344</v>
      </c>
      <c r="F183" s="32"/>
      <c r="G183" s="32">
        <v>-294</v>
      </c>
      <c r="H183" s="32"/>
    </row>
    <row r="184" spans="1:8" s="35" customFormat="1" ht="21" customHeight="1">
      <c r="A184" s="34" t="s">
        <v>49</v>
      </c>
      <c r="B184" s="34"/>
      <c r="D184" s="32"/>
      <c r="E184" s="33">
        <v>-2183</v>
      </c>
      <c r="F184" s="32"/>
      <c r="G184" s="33">
        <v>-5545</v>
      </c>
      <c r="H184" s="32"/>
    </row>
    <row r="185" spans="1:8" s="35" customFormat="1" ht="21" customHeight="1">
      <c r="A185" s="34" t="s">
        <v>134</v>
      </c>
      <c r="B185" s="34"/>
      <c r="D185" s="32"/>
      <c r="E185" s="32">
        <f>SUM(E173:E184)</f>
        <v>158638</v>
      </c>
      <c r="F185" s="32"/>
      <c r="G185" s="32">
        <f>SUM(G173:G184)</f>
        <v>506917</v>
      </c>
      <c r="H185" s="32"/>
    </row>
    <row r="186" spans="1:8" s="35" customFormat="1" ht="21" customHeight="1">
      <c r="A186" s="34" t="s">
        <v>135</v>
      </c>
      <c r="B186" s="34"/>
      <c r="D186" s="32"/>
      <c r="E186" s="32">
        <v>-187177</v>
      </c>
      <c r="F186" s="32"/>
      <c r="G186" s="32">
        <v>-535299</v>
      </c>
      <c r="H186" s="32"/>
    </row>
    <row r="187" spans="1:8" s="27" customFormat="1" ht="21" customHeight="1">
      <c r="A187" s="30" t="s">
        <v>136</v>
      </c>
      <c r="B187" s="31"/>
      <c r="D187" s="29"/>
      <c r="E187" s="48">
        <f>SUM(E185:E186)</f>
        <v>-28539</v>
      </c>
      <c r="F187" s="32"/>
      <c r="G187" s="48">
        <f>SUM(G185:G186)</f>
        <v>-28382</v>
      </c>
      <c r="H187" s="32"/>
    </row>
    <row r="188" spans="1:8" s="27" customFormat="1" ht="21" customHeight="1">
      <c r="A188" s="30"/>
      <c r="B188" s="31"/>
      <c r="D188" s="29"/>
      <c r="E188" s="32"/>
      <c r="F188" s="32"/>
      <c r="G188" s="32"/>
      <c r="H188" s="32"/>
    </row>
    <row r="189" spans="1:8" s="27" customFormat="1" ht="21" customHeight="1">
      <c r="A189" s="1" t="s">
        <v>22</v>
      </c>
      <c r="B189" s="1"/>
      <c r="C189" s="11"/>
      <c r="D189" s="3"/>
      <c r="E189" s="3"/>
      <c r="F189" s="3"/>
      <c r="G189" s="3"/>
      <c r="H189" s="61"/>
    </row>
    <row r="190" spans="1:8" s="27" customFormat="1" ht="21.75" customHeight="1">
      <c r="A190" s="20"/>
      <c r="B190" s="20"/>
      <c r="C190" s="2"/>
      <c r="D190" s="3"/>
      <c r="E190" s="3"/>
      <c r="F190" s="3"/>
      <c r="G190" s="57" t="s">
        <v>10</v>
      </c>
      <c r="H190" s="61"/>
    </row>
    <row r="191" spans="1:8" s="27" customFormat="1" ht="20.25">
      <c r="A191" s="5" t="s">
        <v>1</v>
      </c>
      <c r="B191" s="5"/>
      <c r="C191" s="5"/>
      <c r="D191" s="6"/>
      <c r="E191" s="6"/>
      <c r="F191" s="6"/>
      <c r="G191" s="6"/>
      <c r="H191" s="59"/>
    </row>
    <row r="192" spans="1:8" s="27" customFormat="1" ht="20.25">
      <c r="A192" s="76" t="s">
        <v>108</v>
      </c>
      <c r="B192" s="76"/>
      <c r="C192" s="76"/>
      <c r="D192" s="76"/>
      <c r="E192" s="76"/>
      <c r="F192" s="76"/>
      <c r="G192" s="76"/>
      <c r="H192" s="76"/>
    </row>
    <row r="193" spans="1:8" s="27" customFormat="1" ht="20.25">
      <c r="A193" s="76" t="s">
        <v>143</v>
      </c>
      <c r="B193" s="76"/>
      <c r="C193" s="76"/>
      <c r="D193" s="76"/>
      <c r="E193" s="76"/>
      <c r="F193" s="76"/>
      <c r="G193" s="76"/>
      <c r="H193" s="76"/>
    </row>
    <row r="194" spans="1:8" s="27" customFormat="1" ht="20.25">
      <c r="A194" s="75" t="s">
        <v>3</v>
      </c>
      <c r="B194" s="75"/>
      <c r="C194" s="75"/>
      <c r="D194" s="75"/>
      <c r="E194" s="75"/>
      <c r="F194" s="75"/>
      <c r="G194" s="75"/>
      <c r="H194" s="75"/>
    </row>
    <row r="195" spans="1:8" s="27" customFormat="1" ht="20.25">
      <c r="A195" s="9"/>
      <c r="B195" s="9"/>
      <c r="C195" s="10"/>
      <c r="D195" s="9"/>
      <c r="E195" s="10">
        <v>2004</v>
      </c>
      <c r="F195" s="9"/>
      <c r="G195" s="10">
        <v>2003</v>
      </c>
      <c r="H195" s="60"/>
    </row>
    <row r="196" spans="1:8" s="27" customFormat="1" ht="20.25">
      <c r="A196" s="37" t="s">
        <v>137</v>
      </c>
      <c r="B196" s="28"/>
      <c r="D196" s="29"/>
      <c r="E196" s="29"/>
      <c r="F196" s="29"/>
      <c r="G196" s="29"/>
      <c r="H196" s="32"/>
    </row>
    <row r="197" spans="1:8" s="27" customFormat="1" ht="20.25">
      <c r="A197" s="30" t="s">
        <v>73</v>
      </c>
      <c r="B197" s="30"/>
      <c r="D197" s="29"/>
      <c r="E197" s="29">
        <v>0</v>
      </c>
      <c r="F197" s="29"/>
      <c r="G197" s="29">
        <v>-300000</v>
      </c>
      <c r="H197" s="32"/>
    </row>
    <row r="198" spans="1:8" s="27" customFormat="1" ht="20.25">
      <c r="A198" s="30" t="s">
        <v>96</v>
      </c>
      <c r="B198" s="30"/>
      <c r="D198" s="29"/>
      <c r="E198" s="29">
        <v>-83</v>
      </c>
      <c r="F198" s="29"/>
      <c r="G198" s="29">
        <v>-21</v>
      </c>
      <c r="H198" s="32"/>
    </row>
    <row r="199" spans="1:8" s="27" customFormat="1" ht="20.25">
      <c r="A199" s="30" t="s">
        <v>74</v>
      </c>
      <c r="B199" s="30"/>
      <c r="D199" s="29"/>
      <c r="E199" s="48">
        <f>SUM(E197:E198)</f>
        <v>-83</v>
      </c>
      <c r="F199" s="29"/>
      <c r="G199" s="48">
        <f>SUM(G197:G198)</f>
        <v>-300021</v>
      </c>
      <c r="H199" s="32"/>
    </row>
    <row r="200" spans="1:8" s="27" customFormat="1" ht="20.25">
      <c r="A200" s="37" t="s">
        <v>138</v>
      </c>
      <c r="B200" s="28"/>
      <c r="D200" s="29"/>
      <c r="E200" s="29"/>
      <c r="F200" s="29"/>
      <c r="G200" s="29"/>
      <c r="H200" s="32"/>
    </row>
    <row r="201" spans="1:8" s="27" customFormat="1" ht="20.25">
      <c r="A201" s="30" t="s">
        <v>171</v>
      </c>
      <c r="B201" s="30"/>
      <c r="D201" s="29"/>
      <c r="E201" s="29">
        <v>-16506</v>
      </c>
      <c r="F201" s="29"/>
      <c r="G201" s="29">
        <v>-27672</v>
      </c>
      <c r="H201" s="32"/>
    </row>
    <row r="202" spans="1:8" s="27" customFormat="1" ht="20.25">
      <c r="A202" s="30" t="s">
        <v>167</v>
      </c>
      <c r="D202" s="29"/>
      <c r="E202" s="29">
        <v>200000</v>
      </c>
      <c r="F202" s="29"/>
      <c r="G202" s="29">
        <v>0</v>
      </c>
      <c r="H202" s="32"/>
    </row>
    <row r="203" spans="1:8" s="27" customFormat="1" ht="20.25">
      <c r="A203" s="30" t="s">
        <v>170</v>
      </c>
      <c r="B203" s="30"/>
      <c r="D203" s="29"/>
      <c r="E203" s="29">
        <v>204000</v>
      </c>
      <c r="F203" s="29"/>
      <c r="G203" s="29">
        <v>0</v>
      </c>
      <c r="H203" s="32"/>
    </row>
    <row r="204" spans="1:8" s="27" customFormat="1" ht="20.25">
      <c r="A204" s="30" t="s">
        <v>75</v>
      </c>
      <c r="B204" s="30"/>
      <c r="D204" s="29"/>
      <c r="E204" s="29">
        <v>-93550</v>
      </c>
      <c r="F204" s="29"/>
      <c r="G204" s="29">
        <v>392692</v>
      </c>
      <c r="H204" s="32"/>
    </row>
    <row r="205" spans="1:8" s="27" customFormat="1" ht="20.25">
      <c r="A205" s="30" t="s">
        <v>70</v>
      </c>
      <c r="B205" s="30"/>
      <c r="D205" s="29"/>
      <c r="E205" s="32">
        <v>-7296</v>
      </c>
      <c r="F205" s="32"/>
      <c r="G205" s="32">
        <v>-18996</v>
      </c>
      <c r="H205" s="32"/>
    </row>
    <row r="206" spans="1:8" s="27" customFormat="1" ht="20.25">
      <c r="A206" s="30" t="s">
        <v>144</v>
      </c>
      <c r="B206" s="30"/>
      <c r="D206" s="29"/>
      <c r="E206" s="32">
        <v>-258204</v>
      </c>
      <c r="F206" s="32"/>
      <c r="G206" s="32">
        <v>-16430</v>
      </c>
      <c r="H206" s="32"/>
    </row>
    <row r="207" spans="1:8" s="27" customFormat="1" ht="20.25">
      <c r="A207" s="30" t="s">
        <v>60</v>
      </c>
      <c r="B207" s="31"/>
      <c r="D207" s="29"/>
      <c r="E207" s="48">
        <f>SUM(E201:E206)</f>
        <v>28444</v>
      </c>
      <c r="F207" s="32"/>
      <c r="G207" s="48">
        <f>SUM(G201:G206)</f>
        <v>329594</v>
      </c>
      <c r="H207" s="32"/>
    </row>
    <row r="208" spans="1:8" s="27" customFormat="1" ht="20.25">
      <c r="A208" s="27" t="s">
        <v>166</v>
      </c>
      <c r="D208" s="29"/>
      <c r="E208" s="49">
        <f>SUM(E187,E199,E207)</f>
        <v>-178</v>
      </c>
      <c r="F208" s="32"/>
      <c r="G208" s="49">
        <f>SUM(G187,G199,G207)</f>
        <v>1191</v>
      </c>
      <c r="H208" s="32"/>
    </row>
    <row r="209" spans="1:8" s="27" customFormat="1" ht="20.25">
      <c r="A209" s="27" t="s">
        <v>50</v>
      </c>
      <c r="D209" s="29"/>
      <c r="E209" s="33">
        <v>221</v>
      </c>
      <c r="F209" s="29"/>
      <c r="G209" s="33">
        <v>341</v>
      </c>
      <c r="H209" s="32"/>
    </row>
    <row r="210" spans="1:8" s="27" customFormat="1" ht="21" thickBot="1">
      <c r="A210" s="30" t="s">
        <v>93</v>
      </c>
      <c r="B210" s="31"/>
      <c r="C210" s="38"/>
      <c r="D210" s="29"/>
      <c r="E210" s="39">
        <f>SUM(E208:E209)</f>
        <v>43</v>
      </c>
      <c r="F210" s="29"/>
      <c r="G210" s="39">
        <f>SUM(G208:G209)</f>
        <v>1532</v>
      </c>
      <c r="H210" s="32"/>
    </row>
    <row r="211" spans="1:8" s="27" customFormat="1" ht="21" thickTop="1">
      <c r="A211" s="31"/>
      <c r="B211" s="31"/>
      <c r="C211" s="38"/>
      <c r="D211" s="29"/>
      <c r="E211" s="32">
        <f>SUM(E210-E9)</f>
        <v>0</v>
      </c>
      <c r="F211" s="29"/>
      <c r="G211" s="32"/>
      <c r="H211" s="32"/>
    </row>
    <row r="212" spans="1:8" s="27" customFormat="1" ht="20.25">
      <c r="A212" s="30" t="s">
        <v>51</v>
      </c>
      <c r="B212" s="31"/>
      <c r="D212" s="29"/>
      <c r="E212" s="32"/>
      <c r="F212" s="29"/>
      <c r="G212" s="32"/>
      <c r="H212" s="32"/>
    </row>
    <row r="213" spans="1:8" s="27" customFormat="1" ht="20.25">
      <c r="A213" s="27" t="s">
        <v>172</v>
      </c>
      <c r="B213" s="31"/>
      <c r="D213" s="29"/>
      <c r="E213" s="29"/>
      <c r="F213" s="29"/>
      <c r="G213" s="29"/>
      <c r="H213" s="32"/>
    </row>
    <row r="214" spans="1:8" s="27" customFormat="1" ht="20.25">
      <c r="A214" s="55" t="s">
        <v>139</v>
      </c>
      <c r="D214" s="29"/>
      <c r="E214" s="29">
        <v>4953</v>
      </c>
      <c r="F214" s="29"/>
      <c r="G214" s="29">
        <v>20000</v>
      </c>
      <c r="H214" s="32"/>
    </row>
    <row r="215" spans="1:8" s="27" customFormat="1" ht="20.25">
      <c r="A215" s="55" t="s">
        <v>102</v>
      </c>
      <c r="D215" s="29"/>
      <c r="E215" s="29">
        <v>0</v>
      </c>
      <c r="F215" s="29"/>
      <c r="G215" s="29">
        <v>1500000</v>
      </c>
      <c r="H215" s="32"/>
    </row>
    <row r="216" spans="1:8" s="27" customFormat="1" ht="20.25">
      <c r="A216" s="55" t="s">
        <v>67</v>
      </c>
      <c r="D216" s="29"/>
      <c r="E216" s="29">
        <v>54282</v>
      </c>
      <c r="F216" s="29"/>
      <c r="G216" s="29">
        <v>158210</v>
      </c>
      <c r="H216" s="32"/>
    </row>
    <row r="217" spans="1:8" s="27" customFormat="1" ht="20.25">
      <c r="A217" s="55" t="s">
        <v>140</v>
      </c>
      <c r="D217" s="29"/>
      <c r="E217" s="29">
        <v>0</v>
      </c>
      <c r="F217" s="29"/>
      <c r="G217" s="29">
        <v>73063</v>
      </c>
      <c r="H217" s="32"/>
    </row>
    <row r="218" spans="1:8" s="27" customFormat="1" ht="20.25">
      <c r="A218" s="55" t="s">
        <v>145</v>
      </c>
      <c r="D218" s="29"/>
      <c r="E218" s="29"/>
      <c r="F218" s="29"/>
      <c r="G218" s="29"/>
      <c r="H218" s="32"/>
    </row>
    <row r="219" spans="1:8" s="27" customFormat="1" ht="20.25">
      <c r="A219" s="55" t="s">
        <v>146</v>
      </c>
      <c r="D219" s="29"/>
      <c r="E219" s="29"/>
      <c r="F219" s="29"/>
      <c r="H219" s="32"/>
    </row>
    <row r="220" spans="1:8" s="27" customFormat="1" ht="20.25">
      <c r="A220" s="55" t="s">
        <v>150</v>
      </c>
      <c r="D220" s="29"/>
      <c r="E220" s="29">
        <v>450000</v>
      </c>
      <c r="F220" s="29"/>
      <c r="G220" s="29">
        <v>0</v>
      </c>
      <c r="H220" s="32"/>
    </row>
    <row r="221" spans="1:8" s="27" customFormat="1" ht="20.25">
      <c r="A221" s="55"/>
      <c r="D221" s="29"/>
      <c r="E221" s="29"/>
      <c r="F221" s="29"/>
      <c r="G221" s="29"/>
      <c r="H221" s="32"/>
    </row>
    <row r="222" spans="1:8" s="27" customFormat="1" ht="20.25">
      <c r="A222" s="1" t="s">
        <v>22</v>
      </c>
      <c r="D222" s="36"/>
      <c r="E222" s="36"/>
      <c r="F222" s="36"/>
      <c r="G222" s="36"/>
      <c r="H222" s="63"/>
    </row>
  </sheetData>
  <mergeCells count="14">
    <mergeCell ref="A192:H192"/>
    <mergeCell ref="A193:H193"/>
    <mergeCell ref="A194:H194"/>
    <mergeCell ref="A62:H62"/>
    <mergeCell ref="A63:H63"/>
    <mergeCell ref="A91:H91"/>
    <mergeCell ref="A92:H92"/>
    <mergeCell ref="A93:H93"/>
    <mergeCell ref="A121:H121"/>
    <mergeCell ref="A122:H122"/>
    <mergeCell ref="A123:H123"/>
    <mergeCell ref="A155:H155"/>
    <mergeCell ref="A156:H156"/>
    <mergeCell ref="A157:H157"/>
  </mergeCells>
  <printOptions horizontalCentered="1"/>
  <pageMargins left="0.984251968503937" right="0.3937007874015748" top="0.3937007874015748" bottom="0.3937007874015748" header="0.1968503937007874" footer="0.1968503937007874"/>
  <pageSetup horizontalDpi="600" verticalDpi="600" orientation="portrait" scale="85" r:id="rId2"/>
  <rowBreaks count="6" manualBreakCount="6">
    <brk id="33" max="255" man="1"/>
    <brk id="60" max="255" man="1"/>
    <brk id="88" max="255" man="1"/>
    <brk id="118" max="255" man="1"/>
    <brk id="152" max="255" man="1"/>
    <brk id="18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workbookViewId="0" topLeftCell="A10">
      <selection activeCell="A11" sqref="A11:IV11"/>
    </sheetView>
  </sheetViews>
  <sheetFormatPr defaultColWidth="9.00390625" defaultRowHeight="24" customHeight="1"/>
  <cols>
    <col min="1" max="1" width="27.375" style="27" customWidth="1"/>
    <col min="2" max="2" width="5.125" style="27" customWidth="1"/>
    <col min="3" max="3" width="6.875" style="27" customWidth="1"/>
    <col min="4" max="4" width="14.125" style="27" customWidth="1"/>
    <col min="5" max="5" width="2.375" style="27" customWidth="1"/>
    <col min="6" max="6" width="14.125" style="27" customWidth="1"/>
    <col min="7" max="7" width="2.375" style="27" customWidth="1"/>
    <col min="8" max="8" width="14.125" style="27" customWidth="1"/>
    <col min="9" max="9" width="2.375" style="27" customWidth="1"/>
    <col min="10" max="10" width="14.125" style="27" customWidth="1"/>
    <col min="11" max="11" width="2.375" style="27" customWidth="1"/>
    <col min="12" max="12" width="15.375" style="27" customWidth="1"/>
    <col min="13" max="16384" width="9.125" style="27" customWidth="1"/>
  </cols>
  <sheetData>
    <row r="1" ht="24" customHeight="1">
      <c r="L1" s="57" t="s">
        <v>10</v>
      </c>
    </row>
    <row r="2" spans="1:12" ht="24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4" customHeigh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24" customHeight="1">
      <c r="A4" s="78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24" customHeight="1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24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="40" customFormat="1" ht="24" customHeight="1">
      <c r="D7" s="40" t="s">
        <v>53</v>
      </c>
    </row>
    <row r="8" spans="4:6" s="40" customFormat="1" ht="24" customHeight="1">
      <c r="D8" s="40" t="s">
        <v>72</v>
      </c>
      <c r="F8" s="68" t="s">
        <v>153</v>
      </c>
    </row>
    <row r="9" spans="2:12" s="40" customFormat="1" ht="24" customHeight="1">
      <c r="B9" s="44"/>
      <c r="D9" s="41" t="s">
        <v>54</v>
      </c>
      <c r="F9" s="41" t="s">
        <v>154</v>
      </c>
      <c r="H9" s="41" t="s">
        <v>55</v>
      </c>
      <c r="J9" s="41" t="s">
        <v>56</v>
      </c>
      <c r="L9" s="41" t="s">
        <v>57</v>
      </c>
    </row>
    <row r="10" spans="2:12" s="40" customFormat="1" ht="24" customHeight="1">
      <c r="B10" s="44"/>
      <c r="D10" s="68"/>
      <c r="F10" s="68"/>
      <c r="H10" s="68"/>
      <c r="J10" s="68"/>
      <c r="L10" s="68"/>
    </row>
    <row r="11" spans="1:13" ht="24" customHeight="1">
      <c r="A11" s="42" t="s">
        <v>61</v>
      </c>
      <c r="B11" s="45"/>
      <c r="D11" s="46">
        <v>809000</v>
      </c>
      <c r="E11" s="46"/>
      <c r="F11" s="46">
        <v>764588</v>
      </c>
      <c r="G11" s="46"/>
      <c r="H11" s="46">
        <v>5934</v>
      </c>
      <c r="I11" s="46"/>
      <c r="J11" s="46">
        <v>-3586795</v>
      </c>
      <c r="K11" s="46"/>
      <c r="L11" s="46">
        <f>SUM(D11:J11)</f>
        <v>-2007273</v>
      </c>
      <c r="M11" s="35"/>
    </row>
    <row r="12" spans="1:13" ht="24" customHeight="1">
      <c r="A12" s="27" t="s">
        <v>69</v>
      </c>
      <c r="B12" s="45"/>
      <c r="D12" s="46" t="s">
        <v>0</v>
      </c>
      <c r="E12" s="46"/>
      <c r="F12" s="46" t="s">
        <v>0</v>
      </c>
      <c r="G12" s="46"/>
      <c r="H12" s="46" t="s">
        <v>0</v>
      </c>
      <c r="I12" s="46"/>
      <c r="J12" s="46">
        <v>592882</v>
      </c>
      <c r="K12" s="46"/>
      <c r="L12" s="46">
        <f>SUM(D12:J12)</f>
        <v>592882</v>
      </c>
      <c r="M12" s="35"/>
    </row>
    <row r="13" spans="1:12" ht="24" customHeight="1" thickBot="1">
      <c r="A13" s="42" t="s">
        <v>105</v>
      </c>
      <c r="B13" s="45"/>
      <c r="D13" s="47">
        <f>SUM(D11:D12)</f>
        <v>809000</v>
      </c>
      <c r="E13" s="46"/>
      <c r="F13" s="47">
        <f>SUM(F11:F12)</f>
        <v>764588</v>
      </c>
      <c r="G13" s="46"/>
      <c r="H13" s="47">
        <f>SUM(H11:H12)</f>
        <v>5934</v>
      </c>
      <c r="I13" s="46"/>
      <c r="J13" s="47">
        <f>SUM(J11:J12)</f>
        <v>-2993913</v>
      </c>
      <c r="K13" s="46"/>
      <c r="L13" s="47">
        <f>SUM(L11:L12)</f>
        <v>-1414391</v>
      </c>
    </row>
    <row r="14" spans="1:12" ht="24" customHeight="1" thickTop="1">
      <c r="A14" s="42"/>
      <c r="B14" s="45"/>
      <c r="D14" s="46"/>
      <c r="E14" s="46"/>
      <c r="F14" s="46"/>
      <c r="G14" s="46"/>
      <c r="H14" s="46"/>
      <c r="I14" s="46"/>
      <c r="J14" s="46"/>
      <c r="K14" s="46"/>
      <c r="L14" s="46"/>
    </row>
    <row r="15" spans="1:13" ht="24" customHeight="1">
      <c r="A15" s="42" t="s">
        <v>88</v>
      </c>
      <c r="B15" s="45"/>
      <c r="D15" s="46">
        <v>809000</v>
      </c>
      <c r="E15" s="46"/>
      <c r="F15" s="46">
        <v>764588</v>
      </c>
      <c r="G15" s="46"/>
      <c r="H15" s="46">
        <v>5934</v>
      </c>
      <c r="I15" s="46"/>
      <c r="J15" s="46">
        <v>-1152860</v>
      </c>
      <c r="K15" s="46"/>
      <c r="L15" s="46">
        <f>SUM(D15:J15)</f>
        <v>426662</v>
      </c>
      <c r="M15" s="35"/>
    </row>
    <row r="16" spans="1:13" ht="24" customHeight="1">
      <c r="A16" s="27" t="s">
        <v>158</v>
      </c>
      <c r="B16" s="45"/>
      <c r="D16" s="46">
        <v>1200000</v>
      </c>
      <c r="E16" s="46"/>
      <c r="F16" s="46">
        <v>-996000</v>
      </c>
      <c r="G16" s="46"/>
      <c r="H16" s="46" t="s">
        <v>0</v>
      </c>
      <c r="I16" s="46"/>
      <c r="J16" s="46" t="s">
        <v>0</v>
      </c>
      <c r="K16" s="46"/>
      <c r="L16" s="46">
        <f>SUM(D16:K16)</f>
        <v>204000</v>
      </c>
      <c r="M16" s="35"/>
    </row>
    <row r="17" spans="1:13" ht="24" customHeight="1">
      <c r="A17" s="27" t="s">
        <v>69</v>
      </c>
      <c r="B17" s="45"/>
      <c r="D17" s="46" t="s">
        <v>0</v>
      </c>
      <c r="E17" s="46"/>
      <c r="F17" s="46" t="s">
        <v>0</v>
      </c>
      <c r="G17" s="46"/>
      <c r="H17" s="46" t="s">
        <v>0</v>
      </c>
      <c r="I17" s="46"/>
      <c r="J17" s="46">
        <v>240881</v>
      </c>
      <c r="K17" s="46"/>
      <c r="L17" s="46">
        <f>SUM(D17:J17)</f>
        <v>240881</v>
      </c>
      <c r="M17" s="35"/>
    </row>
    <row r="18" spans="1:12" ht="24" customHeight="1" thickBot="1">
      <c r="A18" s="42" t="s">
        <v>106</v>
      </c>
      <c r="B18" s="45"/>
      <c r="D18" s="47">
        <f>SUM(D15:D17)</f>
        <v>2009000</v>
      </c>
      <c r="E18" s="46"/>
      <c r="F18" s="47">
        <f>SUM(F15:F17)</f>
        <v>-231412</v>
      </c>
      <c r="G18" s="46"/>
      <c r="H18" s="47">
        <f>SUM(H15:H17)</f>
        <v>5934</v>
      </c>
      <c r="I18" s="46"/>
      <c r="J18" s="47">
        <f>SUM(J15:J17)</f>
        <v>-911979</v>
      </c>
      <c r="K18" s="46"/>
      <c r="L18" s="47">
        <f>SUM(L15:L17)</f>
        <v>871543</v>
      </c>
    </row>
    <row r="19" spans="2:12" ht="24" customHeight="1" thickTop="1">
      <c r="B19" s="45"/>
      <c r="D19" s="43"/>
      <c r="E19" s="43"/>
      <c r="F19" s="43"/>
      <c r="G19" s="43"/>
      <c r="H19" s="43"/>
      <c r="I19" s="43"/>
      <c r="J19" s="43"/>
      <c r="K19" s="43"/>
      <c r="L19" s="43">
        <f>SUM(L18-'BS&amp;PL'!E80)</f>
        <v>0</v>
      </c>
    </row>
    <row r="20" spans="1:12" ht="24" customHeight="1">
      <c r="A20" s="1" t="s">
        <v>22</v>
      </c>
      <c r="L20" s="43"/>
    </row>
    <row r="21" ht="24" customHeight="1">
      <c r="L21" s="43"/>
    </row>
  </sheetData>
  <mergeCells count="4">
    <mergeCell ref="A2:L2"/>
    <mergeCell ref="A3:L3"/>
    <mergeCell ref="A4:L4"/>
    <mergeCell ref="A5:L5"/>
  </mergeCells>
  <printOptions horizontalCentered="1"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west virginia</cp:lastModifiedBy>
  <cp:lastPrinted>2004-08-10T06:13:59Z</cp:lastPrinted>
  <dcterms:created xsi:type="dcterms:W3CDTF">1999-06-22T08:54:23Z</dcterms:created>
  <dcterms:modified xsi:type="dcterms:W3CDTF">2004-08-17T03:23:16Z</dcterms:modified>
  <cp:category/>
  <cp:version/>
  <cp:contentType/>
  <cp:contentStatus/>
</cp:coreProperties>
</file>