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12120" windowHeight="8070" activeTab="1"/>
  </bookViews>
  <sheets>
    <sheet name="SSC04-A3006e" sheetId="1" r:id="rId1"/>
    <sheet name="Shareholder" sheetId="2" r:id="rId2"/>
    <sheet name="Cash flow" sheetId="3" r:id="rId3"/>
  </sheets>
  <definedNames>
    <definedName name="_xlnm.Print_Area" localSheetId="2">'Cash flow'!$A$1:$J$111</definedName>
    <definedName name="_xlnm.Print_Area" localSheetId="1">'Shareholder'!$A$1:$S$52</definedName>
    <definedName name="_xlnm.Print_Area" localSheetId="0">'SSC04-A3006e'!$A$1:$J$197</definedName>
  </definedNames>
  <calcPr fullCalcOnLoad="1"/>
</workbook>
</file>

<file path=xl/sharedStrings.xml><?xml version="1.0" encoding="utf-8"?>
<sst xmlns="http://schemas.openxmlformats.org/spreadsheetml/2006/main" count="570" uniqueCount="233">
  <si>
    <t>BALANCE SHEETS</t>
  </si>
  <si>
    <t>ASSETS</t>
  </si>
  <si>
    <t>Cash and cash equivalents</t>
  </si>
  <si>
    <t>Other current assets</t>
  </si>
  <si>
    <t>Total Current Assets</t>
  </si>
  <si>
    <t>Other non-current assets</t>
  </si>
  <si>
    <t>"Unaudited"</t>
  </si>
  <si>
    <t>"Reviewed"</t>
  </si>
  <si>
    <t>LIABILITIES AND SHAREHOLDERS' EQUITY</t>
  </si>
  <si>
    <t>Short-term loans from related parties</t>
  </si>
  <si>
    <t>Total Current Liabilities</t>
  </si>
  <si>
    <t>Other current liabilities</t>
  </si>
  <si>
    <t>Total Non-current Liabilities</t>
  </si>
  <si>
    <t>Total Liabilities</t>
  </si>
  <si>
    <t>Total Shareholders' Equity</t>
  </si>
  <si>
    <t>Selling and administrative expenses</t>
  </si>
  <si>
    <t>Total Expenses</t>
  </si>
  <si>
    <t>Total</t>
  </si>
  <si>
    <t>In Thousand Baht</t>
  </si>
  <si>
    <t>"Audited"</t>
  </si>
  <si>
    <t>STATEMENTS OF INCOME</t>
  </si>
  <si>
    <t>STATEMENTS OF CASH FLOWS</t>
  </si>
  <si>
    <t>Notes</t>
  </si>
  <si>
    <t>CURRENT ASSETS</t>
  </si>
  <si>
    <t>NON-CURRENT ASSETS</t>
  </si>
  <si>
    <t>Property, plant and equipment - net</t>
  </si>
  <si>
    <t>Total Non-Current Assets</t>
  </si>
  <si>
    <t>TOTAL ASSETS</t>
  </si>
  <si>
    <t>CURRENT LIABILITIES</t>
  </si>
  <si>
    <t>Trade accounts payable</t>
  </si>
  <si>
    <t>NON-CURRENT LIABILITIES</t>
  </si>
  <si>
    <t>SHAREHOLDERS' EQUITY</t>
  </si>
  <si>
    <t>Authorized share capital:</t>
  </si>
  <si>
    <t xml:space="preserve">TOTAL LIABILITIES AND </t>
  </si>
  <si>
    <t xml:space="preserve">REVENUES </t>
  </si>
  <si>
    <t>Total Revenues</t>
  </si>
  <si>
    <t>EXPENSES</t>
  </si>
  <si>
    <t>CASH FLOWS FROM INVESTING ACTIVITIES</t>
  </si>
  <si>
    <t>CASH FLOWS FROM FINANCING ACTIVITIES</t>
  </si>
  <si>
    <t>Minority interests</t>
  </si>
  <si>
    <t>Bank overdrafts and short-term loans from</t>
  </si>
  <si>
    <t>Interest Expense</t>
  </si>
  <si>
    <t>STATEMENTS OF CHANGES IN SHAREHOLDERS' EQUITY</t>
  </si>
  <si>
    <t>Short-term loans to related parties - net</t>
  </si>
  <si>
    <t>Inventories - net</t>
  </si>
  <si>
    <t>Advance payments to subcontractors - net</t>
  </si>
  <si>
    <t>Other receivables - net</t>
  </si>
  <si>
    <t>Long-term loans to related parties - net</t>
  </si>
  <si>
    <t xml:space="preserve">Advances received from customers under </t>
  </si>
  <si>
    <t>Retentions payable to subcontractors</t>
  </si>
  <si>
    <t>Withholding tax payable</t>
  </si>
  <si>
    <t>Creditiors under the rehabilitation plan</t>
  </si>
  <si>
    <t>Deficit</t>
  </si>
  <si>
    <t>Cost of sales and services</t>
  </si>
  <si>
    <t>Net Loss of Minority Interests</t>
  </si>
  <si>
    <t>Minority</t>
  </si>
  <si>
    <t>interests</t>
  </si>
  <si>
    <t>CASH FLOWS FROM OPERATING ACTIVITIES</t>
  </si>
  <si>
    <t>Depreciation and amortization</t>
  </si>
  <si>
    <t>Interest expense</t>
  </si>
  <si>
    <t>Income tax</t>
  </si>
  <si>
    <t>1. Cash paid during the period for:</t>
  </si>
  <si>
    <t>2. Non-cash transactions from investing activities:</t>
  </si>
  <si>
    <t xml:space="preserve">Current portion of creditors under the </t>
  </si>
  <si>
    <t>Decrease in creditors under the rehabilitation plan</t>
  </si>
  <si>
    <t>Consolidated</t>
  </si>
  <si>
    <t>Net profit</t>
  </si>
  <si>
    <t xml:space="preserve">Accrued income and unbilled complete </t>
  </si>
  <si>
    <t>-</t>
  </si>
  <si>
    <t>4, 8</t>
  </si>
  <si>
    <t xml:space="preserve">   financial institutions</t>
  </si>
  <si>
    <t xml:space="preserve">   rehabilitation plan</t>
  </si>
  <si>
    <t xml:space="preserve">   construction contracts</t>
  </si>
  <si>
    <t>Shareholders' Equity of the Parent Company</t>
  </si>
  <si>
    <t>"UNAUDITED"</t>
  </si>
  <si>
    <t>"REVIEWED"</t>
  </si>
  <si>
    <t xml:space="preserve">   unbilled complete construction in progress</t>
  </si>
  <si>
    <t xml:space="preserve">CASH AND CASH EQUIVALENTS AT </t>
  </si>
  <si>
    <t xml:space="preserve">CASH AND CASH EQUIVALENTS AT END </t>
  </si>
  <si>
    <t xml:space="preserve">   construction in progress - net</t>
  </si>
  <si>
    <t>Net loss of minority interests</t>
  </si>
  <si>
    <t xml:space="preserve">   the equity method</t>
  </si>
  <si>
    <t xml:space="preserve">   the equity method </t>
  </si>
  <si>
    <t>Increase in trade accounts payable</t>
  </si>
  <si>
    <t xml:space="preserve">   from financial institutions</t>
  </si>
  <si>
    <t xml:space="preserve">   CASH EQUIVALENTS</t>
  </si>
  <si>
    <t xml:space="preserve">   BEGINNING OF PERIOD</t>
  </si>
  <si>
    <t xml:space="preserve">   AT BEGINNING OF PERIOD </t>
  </si>
  <si>
    <t xml:space="preserve">   AT END OF PERIOD </t>
  </si>
  <si>
    <t xml:space="preserve">   OF PERIOD</t>
  </si>
  <si>
    <t xml:space="preserve">   FLOWS INFORMATION</t>
  </si>
  <si>
    <t xml:space="preserve">   receivable under construction contracts - net</t>
  </si>
  <si>
    <t xml:space="preserve">Trade accounts receivable and retentions </t>
  </si>
  <si>
    <t>Investments recorded by the equity method</t>
  </si>
  <si>
    <t>Long-term investments in related companies</t>
  </si>
  <si>
    <t>Accrued interest expense</t>
  </si>
  <si>
    <t>Other income</t>
  </si>
  <si>
    <t>Share of losses from investments recorded by</t>
  </si>
  <si>
    <t>share capital</t>
  </si>
  <si>
    <t>Issued and</t>
  </si>
  <si>
    <t xml:space="preserve">   retentions receivable under construction contracts</t>
  </si>
  <si>
    <t>The Company only</t>
  </si>
  <si>
    <t xml:space="preserve">  provided by (used in) operating activities</t>
  </si>
  <si>
    <t>Sales and service income</t>
  </si>
  <si>
    <t>common shares</t>
  </si>
  <si>
    <t>CASH AT BANK PLEDGED AS COLLATERAL</t>
  </si>
  <si>
    <t xml:space="preserve">SUPPLEMENTAL DISCLOSURE OF CASH </t>
  </si>
  <si>
    <t xml:space="preserve">Consolidated </t>
  </si>
  <si>
    <t>The Company Only</t>
  </si>
  <si>
    <t>Current investments</t>
  </si>
  <si>
    <t>Other long-term loans - net</t>
  </si>
  <si>
    <t>Provision on contingent losses for long-term projects</t>
  </si>
  <si>
    <t>Liability under construction contract guarantee</t>
  </si>
  <si>
    <t>Accrued expenses</t>
  </si>
  <si>
    <t>Liability on contingent claim of joint venture</t>
  </si>
  <si>
    <t>fully paid-up</t>
  </si>
  <si>
    <t>4, 7</t>
  </si>
  <si>
    <t>2, 11</t>
  </si>
  <si>
    <t>Share of profits from investments recorded</t>
  </si>
  <si>
    <t xml:space="preserve">    by the equity method</t>
  </si>
  <si>
    <t xml:space="preserve">           -</t>
  </si>
  <si>
    <t>Increase in advance payments to subcontractors</t>
  </si>
  <si>
    <t xml:space="preserve">Increase in withholding tax </t>
  </si>
  <si>
    <t xml:space="preserve">Increase in advance received from customers under </t>
  </si>
  <si>
    <t>(Increase) Decrease in other non-current assets</t>
  </si>
  <si>
    <t>Withholding tax</t>
  </si>
  <si>
    <t xml:space="preserve">   exceeding carrying amount</t>
  </si>
  <si>
    <t>Loss on investments in  joint ventures</t>
  </si>
  <si>
    <t>Reversal allowance for doubtful accounts</t>
  </si>
  <si>
    <t>Share capital</t>
  </si>
  <si>
    <t>Increase (Decrease) in accrued interest expense</t>
  </si>
  <si>
    <t xml:space="preserve">STATEMENTS OF CASH FLOWS </t>
  </si>
  <si>
    <t xml:space="preserve">December 31, </t>
  </si>
  <si>
    <t>Other long-term investments</t>
  </si>
  <si>
    <t>1,600,000,000 common shares, Baht 1 par value</t>
  </si>
  <si>
    <t>Premium on common shares</t>
  </si>
  <si>
    <t>Premium on share capital :</t>
  </si>
  <si>
    <t>Gain on disposal of investments</t>
  </si>
  <si>
    <t>Profit from Ordinary Activities</t>
  </si>
  <si>
    <t>Unrealized (gains) losses on exchange rate</t>
  </si>
  <si>
    <t>Increase in inventories</t>
  </si>
  <si>
    <t>Increase in investments recorded by the equity method</t>
  </si>
  <si>
    <t>Proceeds from sale of investments</t>
  </si>
  <si>
    <t>4, 6</t>
  </si>
  <si>
    <t xml:space="preserve"> subscription</t>
  </si>
  <si>
    <t>Share</t>
  </si>
  <si>
    <t>BALANCE AS AT JANUARY 1, 2004</t>
  </si>
  <si>
    <t>Converting debt into equity</t>
  </si>
  <si>
    <t>Decrease in minority interests</t>
  </si>
  <si>
    <t>Net Cash Provided by (Used In) Financing Activities</t>
  </si>
  <si>
    <t>Purchase of machinery vehicles and equipments</t>
  </si>
  <si>
    <t xml:space="preserve">under hire purchase agreements </t>
  </si>
  <si>
    <t>Long-term loans from related parties</t>
  </si>
  <si>
    <t>Issued and fully paid-up share capital:</t>
  </si>
  <si>
    <t>Provision for decline in value of investments</t>
  </si>
  <si>
    <t xml:space="preserve">Property foreclosed - net </t>
  </si>
  <si>
    <t>Profit before Interest Expense and Income Tax</t>
  </si>
  <si>
    <t>Income Tax</t>
  </si>
  <si>
    <t>Profit after Income Tax</t>
  </si>
  <si>
    <t xml:space="preserve">Extraordinary Items </t>
  </si>
  <si>
    <t xml:space="preserve">   - Gain (Loss) from debt restructuring</t>
  </si>
  <si>
    <t>BALANCE AS AT JANUARY 1, 2003</t>
  </si>
  <si>
    <t>Premium on</t>
  </si>
  <si>
    <t xml:space="preserve">Share subscription receivables </t>
  </si>
  <si>
    <t>Profit from ordinary activities</t>
  </si>
  <si>
    <t>Extraordinary items</t>
  </si>
  <si>
    <t>on translation of</t>
  </si>
  <si>
    <t>Exchange differences</t>
  </si>
  <si>
    <t>the financial statements</t>
  </si>
  <si>
    <t>of foreign entities</t>
  </si>
  <si>
    <t xml:space="preserve"> receivables </t>
  </si>
  <si>
    <t xml:space="preserve"> receivables</t>
  </si>
  <si>
    <t>Unrefundable withholding tax written-off</t>
  </si>
  <si>
    <t>Loss on sale of equipment</t>
  </si>
  <si>
    <t>Increase in other current assets</t>
  </si>
  <si>
    <t>Decrease in short-term loans to related parties</t>
  </si>
  <si>
    <t>Increase in property, plant and equipment</t>
  </si>
  <si>
    <t>Net Cash Provided by (Used in) Investing Activities</t>
  </si>
  <si>
    <t>Decrease in long-term loans from related parties</t>
  </si>
  <si>
    <t>Increase in other long-term investments</t>
  </si>
  <si>
    <t>Liabilities under hire purchase agreements</t>
  </si>
  <si>
    <t xml:space="preserve">Deficit </t>
  </si>
  <si>
    <t>Increase (Decrease) in liabilities under hire purchase agreements</t>
  </si>
  <si>
    <t xml:space="preserve">DECREASE IN CASH AND CASH EQUIVALENTS </t>
  </si>
  <si>
    <t xml:space="preserve">   OF SUBSIDIARY AT BEGINNING OF PERIOD</t>
  </si>
  <si>
    <t>June 30, 2004</t>
  </si>
  <si>
    <t>AS AT JUNE 30, 2004 AND DECEMBER 31, 2003</t>
  </si>
  <si>
    <t>FOR EACH OF THE THREE-MONTH PERIODS ENDED JUNE 30, 2004 AND 2003</t>
  </si>
  <si>
    <t>Other expenses</t>
  </si>
  <si>
    <t>FOR EACH OF THE SIX-MONTH PERIODS ENDED JUNE 30, 2004 AND 2003</t>
  </si>
  <si>
    <t>BALANCE AS AT JUNE 30, 2003</t>
  </si>
  <si>
    <t>BALANCE AS AT JUNE 30, 2004</t>
  </si>
  <si>
    <t xml:space="preserve">FOR EACH OF THE SIX-MONTH PERIODS ENDED JUNE 30, 2004 AND 2003 </t>
  </si>
  <si>
    <t>Loss on sale of property foreclosed</t>
  </si>
  <si>
    <t>Proceeds from sale of property foreclosed</t>
  </si>
  <si>
    <t xml:space="preserve">Net profit </t>
  </si>
  <si>
    <t xml:space="preserve">NET PROFIT </t>
  </si>
  <si>
    <t>NET PROFIT</t>
  </si>
  <si>
    <t>Gain on sale of investments</t>
  </si>
  <si>
    <t>Other expense</t>
  </si>
  <si>
    <t xml:space="preserve">Reversal of prior year allowance for </t>
  </si>
  <si>
    <t>Increase (Decrease) in other current liabilities</t>
  </si>
  <si>
    <t>Increase (Decrease) in withholding tax payable</t>
  </si>
  <si>
    <t>Increase in retentions payable to  subcontractors</t>
  </si>
  <si>
    <t>Decrease in investments recorded by the equity method</t>
  </si>
  <si>
    <t>(Increase) Decrease in current investments</t>
  </si>
  <si>
    <t>SYNTEC CONSTRUCTION PUBLIC COMPANY LIMITED AND SUBSIDIARIES</t>
  </si>
  <si>
    <t xml:space="preserve"> SYNTEC CONSTRUCTION PUBLIC COMPANY LIMITED AND SUBSIDIARIES</t>
  </si>
  <si>
    <t xml:space="preserve">    doubtful accounts</t>
  </si>
  <si>
    <t xml:space="preserve">Adjustments to reconcile net profit to net cash </t>
  </si>
  <si>
    <t xml:space="preserve">Increase in trade accounts receivable and </t>
  </si>
  <si>
    <t xml:space="preserve">Increase in accrued income and </t>
  </si>
  <si>
    <t>Increase in accrued expenses</t>
  </si>
  <si>
    <t>Increase (Decrease) in short-term loans from related parties</t>
  </si>
  <si>
    <t xml:space="preserve">NET INCREASE (DECREASE) IN CASH AND </t>
  </si>
  <si>
    <t>Basic Earnings Per Share (Baht)</t>
  </si>
  <si>
    <t xml:space="preserve">   doubtful accounts</t>
  </si>
  <si>
    <t>Transferred deficit</t>
  </si>
  <si>
    <t>Contingent losses for long-term projects</t>
  </si>
  <si>
    <t>Net Cash Used in Operating Activities</t>
  </si>
  <si>
    <t>(FORMERLY : SIAM SYNTECH CONSTRUCTION PUBLIC COMPANY LIMITED)</t>
  </si>
  <si>
    <t>Doubful accounts</t>
  </si>
  <si>
    <t>Doubtful accounts</t>
  </si>
  <si>
    <t>Decrease in bank overdrafts and short-term loans</t>
  </si>
  <si>
    <t>Current portion of other long-term loan</t>
  </si>
  <si>
    <t>Other long-term loan</t>
  </si>
  <si>
    <t>(Gains) losses on debt restructuring</t>
  </si>
  <si>
    <t>Changes in Operating Assets and Liabilities</t>
  </si>
  <si>
    <t>2, 13</t>
  </si>
  <si>
    <t>(Increase) Decrease in other receivables</t>
  </si>
  <si>
    <t>Increase in liability under construction contract guarantee</t>
  </si>
  <si>
    <t>Increase in other long-term loan</t>
  </si>
  <si>
    <t>1, 4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</si>
</sst>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_);_(* \(#,##0\);_(* &quot; -    &quot;_);_(@_)"/>
    <numFmt numFmtId="184" formatCode="#,##0\ ;\(#,##0\)"/>
    <numFmt numFmtId="185" formatCode="0.00_);\(0.00\)"/>
    <numFmt numFmtId="186" formatCode="#,##0.00\ ;\(#,##0.00\)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_(* #,##0.0000_);_(* \(#,##0.0000\);_(* &quot;-&quot;??_);_(@_)"/>
  </numFmts>
  <fonts count="12">
    <font>
      <sz val="11"/>
      <name val="Times New Roman"/>
      <family val="1"/>
    </font>
    <font>
      <sz val="14"/>
      <name val="Cordia New"/>
      <family val="0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Cordia New"/>
      <family val="2"/>
    </font>
    <font>
      <b/>
      <sz val="11"/>
      <name val="Cordia New"/>
      <family val="2"/>
    </font>
    <font>
      <u val="single"/>
      <sz val="11"/>
      <name val="Times New Roman"/>
      <family val="1"/>
    </font>
    <font>
      <sz val="11"/>
      <color indexed="53"/>
      <name val="Times New Roman"/>
      <family val="1"/>
    </font>
    <font>
      <sz val="11"/>
      <color indexed="8"/>
      <name val="Times New Roman"/>
      <family val="1"/>
    </font>
    <font>
      <i/>
      <sz val="11"/>
      <color indexed="53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184" fontId="0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4" fontId="2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 horizontal="right"/>
    </xf>
    <xf numFmtId="184" fontId="0" fillId="0" borderId="2" xfId="0" applyNumberFormat="1" applyFill="1" applyBorder="1" applyAlignment="1">
      <alignment/>
    </xf>
    <xf numFmtId="184" fontId="0" fillId="0" borderId="2" xfId="0" applyNumberFormat="1" applyFill="1" applyBorder="1" applyAlignment="1">
      <alignment horizontal="center"/>
    </xf>
    <xf numFmtId="184" fontId="0" fillId="0" borderId="2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 horizontal="center"/>
    </xf>
    <xf numFmtId="184" fontId="0" fillId="0" borderId="0" xfId="0" applyNumberFormat="1" applyFill="1" applyAlignment="1" quotePrefix="1">
      <alignment horizontal="center"/>
    </xf>
    <xf numFmtId="184" fontId="0" fillId="0" borderId="2" xfId="0" applyNumberFormat="1" applyFill="1" applyBorder="1" applyAlignment="1" quotePrefix="1">
      <alignment horizontal="center"/>
    </xf>
    <xf numFmtId="184" fontId="0" fillId="0" borderId="0" xfId="0" applyNumberFormat="1" applyFill="1" applyAlignment="1" quotePrefix="1">
      <alignment horizontal="right"/>
    </xf>
    <xf numFmtId="184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84" fontId="0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/>
    </xf>
    <xf numFmtId="0" fontId="0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justify"/>
    </xf>
    <xf numFmtId="15" fontId="0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Alignment="1">
      <alignment horizontal="left"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84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 horizontal="right"/>
    </xf>
    <xf numFmtId="188" fontId="9" fillId="0" borderId="0" xfId="15" applyNumberFormat="1" applyFont="1" applyFill="1" applyAlignment="1">
      <alignment horizontal="right"/>
    </xf>
    <xf numFmtId="184" fontId="9" fillId="0" borderId="1" xfId="0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/>
    </xf>
    <xf numFmtId="184" fontId="9" fillId="0" borderId="0" xfId="0" applyNumberFormat="1" applyFont="1" applyFill="1" applyBorder="1" applyAlignment="1">
      <alignment horizontal="right"/>
    </xf>
    <xf numFmtId="184" fontId="0" fillId="0" borderId="1" xfId="0" applyNumberFormat="1" applyFont="1" applyFill="1" applyBorder="1" applyAlignment="1">
      <alignment horizontal="center"/>
    </xf>
    <xf numFmtId="184" fontId="8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4" fontId="0" fillId="0" borderId="3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left"/>
    </xf>
    <xf numFmtId="188" fontId="0" fillId="0" borderId="0" xfId="15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5" fontId="0" fillId="0" borderId="2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39" fontId="0" fillId="0" borderId="2" xfId="0" applyNumberFormat="1" applyFont="1" applyFill="1" applyBorder="1" applyAlignment="1">
      <alignment horizontal="right"/>
    </xf>
    <xf numFmtId="18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3" fontId="0" fillId="0" borderId="0" xfId="15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184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/>
    </xf>
    <xf numFmtId="184" fontId="0" fillId="0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184" fontId="8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184" fontId="0" fillId="0" borderId="0" xfId="0" applyNumberFormat="1" applyFont="1" applyFill="1" applyAlignment="1" quotePrefix="1">
      <alignment horizontal="right"/>
    </xf>
    <xf numFmtId="184" fontId="0" fillId="0" borderId="3" xfId="0" applyNumberFormat="1" applyFont="1" applyFill="1" applyBorder="1" applyAlignment="1">
      <alignment/>
    </xf>
    <xf numFmtId="184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84" fontId="0" fillId="0" borderId="0" xfId="0" applyNumberFormat="1" applyFont="1" applyFill="1" applyAlignment="1" quotePrefix="1">
      <alignment horizontal="center"/>
    </xf>
    <xf numFmtId="184" fontId="0" fillId="0" borderId="1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4" xfId="0" applyNumberFormat="1" applyFont="1" applyFill="1" applyBorder="1" applyAlignment="1">
      <alignment/>
    </xf>
    <xf numFmtId="188" fontId="0" fillId="0" borderId="0" xfId="15" applyNumberFormat="1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8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zoomScaleSheetLayoutView="100" workbookViewId="0" topLeftCell="A100">
      <selection activeCell="D7" sqref="D7:J7"/>
    </sheetView>
  </sheetViews>
  <sheetFormatPr defaultColWidth="9.140625" defaultRowHeight="21" customHeight="1"/>
  <cols>
    <col min="1" max="1" width="40.28125" style="33" customWidth="1"/>
    <col min="2" max="2" width="8.8515625" style="33" customWidth="1"/>
    <col min="3" max="3" width="1.7109375" style="33" customWidth="1"/>
    <col min="4" max="4" width="14.8515625" style="33" customWidth="1"/>
    <col min="5" max="5" width="2.7109375" style="33" customWidth="1"/>
    <col min="6" max="6" width="14.8515625" style="33" customWidth="1"/>
    <col min="7" max="7" width="2.421875" style="33" customWidth="1"/>
    <col min="8" max="8" width="15.7109375" style="33" customWidth="1"/>
    <col min="9" max="9" width="2.28125" style="33" customWidth="1"/>
    <col min="10" max="10" width="14.8515625" style="33" customWidth="1"/>
    <col min="11" max="16384" width="9.140625" style="33" customWidth="1"/>
  </cols>
  <sheetData>
    <row r="1" spans="1:10" ht="21" customHeight="1">
      <c r="A1" s="35" t="s">
        <v>206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customHeight="1">
      <c r="A2" s="35" t="s">
        <v>220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1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1" customHeight="1">
      <c r="A4" s="35" t="s">
        <v>186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1" customHeight="1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ht="21" customHeight="1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21" customHeight="1">
      <c r="A7" s="37"/>
      <c r="B7" s="38"/>
      <c r="C7" s="38"/>
      <c r="D7" s="111" t="s">
        <v>18</v>
      </c>
      <c r="E7" s="111"/>
      <c r="F7" s="111"/>
      <c r="G7" s="111"/>
      <c r="H7" s="111"/>
      <c r="I7" s="111"/>
      <c r="J7" s="111"/>
    </row>
    <row r="8" spans="1:10" ht="21" customHeight="1">
      <c r="A8" s="38"/>
      <c r="B8" s="38"/>
      <c r="C8" s="38"/>
      <c r="D8" s="110" t="s">
        <v>107</v>
      </c>
      <c r="E8" s="110"/>
      <c r="F8" s="110"/>
      <c r="G8" s="40"/>
      <c r="H8" s="110" t="s">
        <v>108</v>
      </c>
      <c r="I8" s="110"/>
      <c r="J8" s="110"/>
    </row>
    <row r="9" spans="1:10" ht="21" customHeight="1">
      <c r="A9" s="38"/>
      <c r="B9" s="38"/>
      <c r="C9" s="38"/>
      <c r="D9" s="41" t="s">
        <v>185</v>
      </c>
      <c r="E9" s="42"/>
      <c r="F9" s="43" t="s">
        <v>132</v>
      </c>
      <c r="G9" s="44"/>
      <c r="H9" s="41" t="s">
        <v>185</v>
      </c>
      <c r="I9" s="16"/>
      <c r="J9" s="43" t="s">
        <v>132</v>
      </c>
    </row>
    <row r="10" spans="1:10" ht="21" customHeight="1">
      <c r="A10" s="38"/>
      <c r="B10" s="38"/>
      <c r="C10" s="38"/>
      <c r="D10" s="13" t="s">
        <v>6</v>
      </c>
      <c r="E10" s="13"/>
      <c r="F10" s="13">
        <v>2003</v>
      </c>
      <c r="G10" s="13"/>
      <c r="H10" s="13" t="s">
        <v>6</v>
      </c>
      <c r="I10" s="13"/>
      <c r="J10" s="13">
        <v>2003</v>
      </c>
    </row>
    <row r="11" spans="1:10" ht="21" customHeight="1">
      <c r="A11" s="38"/>
      <c r="B11" s="15" t="s">
        <v>22</v>
      </c>
      <c r="C11" s="45"/>
      <c r="D11" s="15" t="s">
        <v>7</v>
      </c>
      <c r="E11" s="13"/>
      <c r="F11" s="15" t="s">
        <v>19</v>
      </c>
      <c r="G11" s="13"/>
      <c r="H11" s="15" t="s">
        <v>7</v>
      </c>
      <c r="I11" s="13"/>
      <c r="J11" s="15" t="s">
        <v>19</v>
      </c>
    </row>
    <row r="12" spans="1:10" ht="21" customHeight="1">
      <c r="A12" s="35" t="s">
        <v>23</v>
      </c>
      <c r="B12" s="37"/>
      <c r="C12" s="13"/>
      <c r="D12" s="38"/>
      <c r="E12" s="38"/>
      <c r="F12" s="38"/>
      <c r="G12" s="38"/>
      <c r="H12" s="38"/>
      <c r="I12" s="38"/>
      <c r="J12" s="38"/>
    </row>
    <row r="13" spans="1:10" ht="21" customHeight="1">
      <c r="A13" s="46" t="s">
        <v>2</v>
      </c>
      <c r="B13" s="13">
        <v>5</v>
      </c>
      <c r="C13" s="13"/>
      <c r="D13" s="47">
        <v>172788</v>
      </c>
      <c r="E13" s="47"/>
      <c r="F13" s="47">
        <v>170450</v>
      </c>
      <c r="G13" s="47"/>
      <c r="H13" s="47">
        <v>172014</v>
      </c>
      <c r="I13" s="47"/>
      <c r="J13" s="47">
        <v>168183</v>
      </c>
    </row>
    <row r="14" spans="1:10" ht="21" customHeight="1">
      <c r="A14" s="46" t="s">
        <v>109</v>
      </c>
      <c r="B14" s="13"/>
      <c r="C14" s="13"/>
      <c r="D14" s="47">
        <v>79000</v>
      </c>
      <c r="E14" s="47"/>
      <c r="F14" s="47">
        <v>140000</v>
      </c>
      <c r="G14" s="47"/>
      <c r="H14" s="47">
        <v>79000</v>
      </c>
      <c r="I14" s="47"/>
      <c r="J14" s="47">
        <v>140000</v>
      </c>
    </row>
    <row r="15" spans="1:10" ht="21" customHeight="1">
      <c r="A15" s="46" t="s">
        <v>92</v>
      </c>
      <c r="B15" s="13"/>
      <c r="C15" s="13"/>
      <c r="D15" s="47"/>
      <c r="E15" s="47"/>
      <c r="F15" s="47"/>
      <c r="G15" s="47"/>
      <c r="H15" s="47"/>
      <c r="I15" s="47"/>
      <c r="J15" s="47"/>
    </row>
    <row r="16" spans="1:10" ht="21" customHeight="1">
      <c r="A16" s="46" t="s">
        <v>91</v>
      </c>
      <c r="B16" s="13" t="s">
        <v>143</v>
      </c>
      <c r="C16" s="13"/>
      <c r="D16" s="47">
        <v>467488</v>
      </c>
      <c r="E16" s="47"/>
      <c r="F16" s="2">
        <v>143332</v>
      </c>
      <c r="G16" s="47"/>
      <c r="H16" s="47">
        <v>425507</v>
      </c>
      <c r="I16" s="47"/>
      <c r="J16" s="2">
        <v>141671</v>
      </c>
    </row>
    <row r="17" spans="1:10" ht="21" customHeight="1">
      <c r="A17" s="46" t="s">
        <v>67</v>
      </c>
      <c r="C17" s="13"/>
      <c r="D17" s="47"/>
      <c r="E17" s="47"/>
      <c r="F17" s="47"/>
      <c r="G17" s="47"/>
      <c r="H17" s="47"/>
      <c r="I17" s="47"/>
      <c r="J17" s="47"/>
    </row>
    <row r="18" spans="1:10" ht="21" customHeight="1">
      <c r="A18" s="46" t="s">
        <v>79</v>
      </c>
      <c r="B18" s="13">
        <v>4</v>
      </c>
      <c r="C18" s="13"/>
      <c r="D18" s="47">
        <v>966151</v>
      </c>
      <c r="E18" s="47"/>
      <c r="F18" s="47">
        <v>475392</v>
      </c>
      <c r="G18" s="47"/>
      <c r="H18" s="47">
        <v>1000691</v>
      </c>
      <c r="I18" s="47"/>
      <c r="J18" s="47">
        <v>509802</v>
      </c>
    </row>
    <row r="19" spans="1:10" ht="21" customHeight="1">
      <c r="A19" s="46" t="s">
        <v>43</v>
      </c>
      <c r="B19" s="13">
        <v>4</v>
      </c>
      <c r="C19" s="13"/>
      <c r="D19" s="47">
        <v>132471</v>
      </c>
      <c r="E19" s="47"/>
      <c r="F19" s="47">
        <v>311403</v>
      </c>
      <c r="G19" s="47"/>
      <c r="H19" s="47">
        <v>148375</v>
      </c>
      <c r="I19" s="47"/>
      <c r="J19" s="47">
        <v>320741</v>
      </c>
    </row>
    <row r="20" spans="1:10" ht="21" customHeight="1">
      <c r="A20" s="46" t="s">
        <v>44</v>
      </c>
      <c r="B20" s="13"/>
      <c r="C20" s="13"/>
      <c r="D20" s="47">
        <v>46196</v>
      </c>
      <c r="E20" s="47"/>
      <c r="F20" s="47">
        <v>44018</v>
      </c>
      <c r="G20" s="47"/>
      <c r="H20" s="47">
        <v>46196</v>
      </c>
      <c r="I20" s="47"/>
      <c r="J20" s="47">
        <v>44011</v>
      </c>
    </row>
    <row r="21" spans="1:10" ht="21" customHeight="1">
      <c r="A21" s="46" t="s">
        <v>45</v>
      </c>
      <c r="B21" s="13"/>
      <c r="C21" s="13"/>
      <c r="D21" s="47">
        <v>193917</v>
      </c>
      <c r="E21" s="47"/>
      <c r="F21" s="47">
        <v>128223</v>
      </c>
      <c r="G21" s="47"/>
      <c r="H21" s="47">
        <v>193917</v>
      </c>
      <c r="I21" s="47"/>
      <c r="J21" s="47">
        <v>128223</v>
      </c>
    </row>
    <row r="22" spans="1:10" ht="21" customHeight="1">
      <c r="A22" s="46" t="s">
        <v>125</v>
      </c>
      <c r="B22" s="13"/>
      <c r="C22" s="13"/>
      <c r="D22" s="47">
        <v>96669</v>
      </c>
      <c r="E22" s="47"/>
      <c r="F22" s="47">
        <v>63657</v>
      </c>
      <c r="G22" s="47"/>
      <c r="H22" s="47">
        <v>91557</v>
      </c>
      <c r="I22" s="47"/>
      <c r="J22" s="47">
        <v>62128</v>
      </c>
    </row>
    <row r="23" spans="1:10" ht="21" customHeight="1">
      <c r="A23" s="46" t="s">
        <v>46</v>
      </c>
      <c r="B23" s="13"/>
      <c r="C23" s="13"/>
      <c r="D23" s="47">
        <v>54332</v>
      </c>
      <c r="E23" s="47"/>
      <c r="F23" s="47">
        <v>61825</v>
      </c>
      <c r="G23" s="47"/>
      <c r="H23" s="47">
        <v>54332</v>
      </c>
      <c r="I23" s="47"/>
      <c r="J23" s="47">
        <v>61825</v>
      </c>
    </row>
    <row r="24" spans="1:10" ht="21" customHeight="1">
      <c r="A24" s="46" t="s">
        <v>3</v>
      </c>
      <c r="B24" s="13"/>
      <c r="C24" s="13"/>
      <c r="D24" s="3">
        <v>23319</v>
      </c>
      <c r="E24" s="47"/>
      <c r="F24" s="3">
        <v>17640</v>
      </c>
      <c r="G24" s="47"/>
      <c r="H24" s="3">
        <v>8657</v>
      </c>
      <c r="I24" s="47"/>
      <c r="J24" s="3">
        <v>7844</v>
      </c>
    </row>
    <row r="25" spans="1:10" ht="21" customHeight="1">
      <c r="A25" s="36" t="s">
        <v>4</v>
      </c>
      <c r="B25" s="13"/>
      <c r="C25" s="13"/>
      <c r="D25" s="47">
        <f>SUM(D13:D24)</f>
        <v>2232331</v>
      </c>
      <c r="E25" s="47"/>
      <c r="F25" s="47">
        <f>SUM(F13:F24)</f>
        <v>1555940</v>
      </c>
      <c r="G25" s="47"/>
      <c r="H25" s="47">
        <f>SUM(H13:H24)</f>
        <v>2220246</v>
      </c>
      <c r="I25" s="47"/>
      <c r="J25" s="47">
        <f>SUM(J13:J24)</f>
        <v>1584428</v>
      </c>
    </row>
    <row r="26" spans="1:10" ht="21" customHeight="1">
      <c r="A26" s="36"/>
      <c r="B26" s="13"/>
      <c r="C26" s="13"/>
      <c r="D26" s="47"/>
      <c r="E26" s="47"/>
      <c r="F26" s="47"/>
      <c r="G26" s="47"/>
      <c r="H26" s="47"/>
      <c r="I26" s="47"/>
      <c r="J26" s="47"/>
    </row>
    <row r="27" spans="1:10" ht="21" customHeight="1">
      <c r="A27" s="35" t="s">
        <v>24</v>
      </c>
      <c r="B27" s="13"/>
      <c r="C27" s="13"/>
      <c r="D27" s="47"/>
      <c r="E27" s="47"/>
      <c r="F27" s="47"/>
      <c r="G27" s="47"/>
      <c r="H27" s="47"/>
      <c r="I27" s="47"/>
      <c r="J27" s="47"/>
    </row>
    <row r="28" spans="1:10" ht="21" customHeight="1">
      <c r="A28" s="46" t="s">
        <v>93</v>
      </c>
      <c r="B28" s="13" t="s">
        <v>116</v>
      </c>
      <c r="C28" s="13"/>
      <c r="D28" s="47">
        <v>106355</v>
      </c>
      <c r="E28" s="47"/>
      <c r="F28" s="47">
        <v>21789</v>
      </c>
      <c r="G28" s="47"/>
      <c r="H28" s="47">
        <v>106355</v>
      </c>
      <c r="I28" s="47"/>
      <c r="J28" s="47">
        <v>47302</v>
      </c>
    </row>
    <row r="29" spans="1:10" ht="21" customHeight="1">
      <c r="A29" s="46" t="s">
        <v>94</v>
      </c>
      <c r="B29" s="13" t="s">
        <v>69</v>
      </c>
      <c r="C29" s="13"/>
      <c r="D29" s="48" t="s">
        <v>68</v>
      </c>
      <c r="E29" s="47"/>
      <c r="F29" s="48" t="s">
        <v>68</v>
      </c>
      <c r="G29" s="47"/>
      <c r="H29" s="48" t="s">
        <v>68</v>
      </c>
      <c r="I29" s="47"/>
      <c r="J29" s="48" t="s">
        <v>68</v>
      </c>
    </row>
    <row r="30" spans="1:10" ht="21" customHeight="1">
      <c r="A30" s="46" t="s">
        <v>133</v>
      </c>
      <c r="B30" s="13">
        <v>9</v>
      </c>
      <c r="C30" s="13"/>
      <c r="D30" s="47">
        <v>540184</v>
      </c>
      <c r="E30" s="47"/>
      <c r="F30" s="47">
        <v>527500</v>
      </c>
      <c r="G30" s="47"/>
      <c r="H30" s="47">
        <v>540184</v>
      </c>
      <c r="I30" s="47"/>
      <c r="J30" s="47">
        <v>527500</v>
      </c>
    </row>
    <row r="31" spans="1:10" ht="21" customHeight="1">
      <c r="A31" s="46" t="s">
        <v>47</v>
      </c>
      <c r="B31" s="13">
        <v>4</v>
      </c>
      <c r="C31" s="13"/>
      <c r="D31" s="47">
        <v>40250</v>
      </c>
      <c r="E31" s="47"/>
      <c r="F31" s="47">
        <v>40250</v>
      </c>
      <c r="G31" s="47"/>
      <c r="H31" s="47">
        <v>40250</v>
      </c>
      <c r="I31" s="47"/>
      <c r="J31" s="47">
        <v>40250</v>
      </c>
    </row>
    <row r="32" spans="1:10" ht="21" customHeight="1">
      <c r="A32" s="46" t="s">
        <v>110</v>
      </c>
      <c r="B32" s="13">
        <v>10</v>
      </c>
      <c r="C32" s="13"/>
      <c r="D32" s="48" t="s">
        <v>68</v>
      </c>
      <c r="E32" s="47"/>
      <c r="F32" s="48" t="s">
        <v>68</v>
      </c>
      <c r="G32" s="47"/>
      <c r="H32" s="48" t="s">
        <v>68</v>
      </c>
      <c r="I32" s="47"/>
      <c r="J32" s="48" t="s">
        <v>68</v>
      </c>
    </row>
    <row r="33" spans="1:10" ht="21" customHeight="1">
      <c r="A33" s="46" t="s">
        <v>25</v>
      </c>
      <c r="B33" s="13"/>
      <c r="C33" s="13"/>
      <c r="D33" s="47">
        <v>127641</v>
      </c>
      <c r="E33" s="47"/>
      <c r="F33" s="47">
        <v>589146</v>
      </c>
      <c r="G33" s="47"/>
      <c r="H33" s="47">
        <v>127640</v>
      </c>
      <c r="I33" s="47"/>
      <c r="J33" s="47">
        <v>116963</v>
      </c>
    </row>
    <row r="34" spans="1:10" ht="21" customHeight="1">
      <c r="A34" s="49" t="s">
        <v>155</v>
      </c>
      <c r="B34" s="13"/>
      <c r="C34" s="13"/>
      <c r="D34" s="47">
        <v>2472</v>
      </c>
      <c r="E34" s="47"/>
      <c r="F34" s="47">
        <v>2472</v>
      </c>
      <c r="G34" s="47"/>
      <c r="H34" s="47">
        <v>2472</v>
      </c>
      <c r="I34" s="47"/>
      <c r="J34" s="47">
        <v>2472</v>
      </c>
    </row>
    <row r="35" spans="1:10" ht="21" customHeight="1">
      <c r="A35" s="46" t="s">
        <v>5</v>
      </c>
      <c r="B35" s="37"/>
      <c r="C35" s="13"/>
      <c r="D35" s="3">
        <v>9102</v>
      </c>
      <c r="E35" s="47"/>
      <c r="F35" s="3">
        <v>8296</v>
      </c>
      <c r="G35" s="47"/>
      <c r="H35" s="3">
        <v>9039</v>
      </c>
      <c r="I35" s="47"/>
      <c r="J35" s="3">
        <v>8217</v>
      </c>
    </row>
    <row r="36" spans="1:10" ht="21" customHeight="1">
      <c r="A36" s="36" t="s">
        <v>26</v>
      </c>
      <c r="B36" s="13"/>
      <c r="C36" s="13"/>
      <c r="D36" s="3">
        <f>SUM(D28:D35)</f>
        <v>826004</v>
      </c>
      <c r="E36" s="47"/>
      <c r="F36" s="3">
        <f>SUM(F28:F35)</f>
        <v>1189453</v>
      </c>
      <c r="G36" s="47"/>
      <c r="H36" s="3">
        <f>SUM(H28:H35)</f>
        <v>825940</v>
      </c>
      <c r="I36" s="47"/>
      <c r="J36" s="3">
        <f>SUM(J28:J35)</f>
        <v>742704</v>
      </c>
    </row>
    <row r="37" spans="1:10" ht="21" customHeight="1">
      <c r="A37" s="36"/>
      <c r="B37" s="13"/>
      <c r="C37" s="13"/>
      <c r="D37" s="2"/>
      <c r="E37" s="47"/>
      <c r="F37" s="2"/>
      <c r="G37" s="47"/>
      <c r="H37" s="2"/>
      <c r="I37" s="47"/>
      <c r="J37" s="2"/>
    </row>
    <row r="38" spans="1:10" ht="21" customHeight="1" thickBot="1">
      <c r="A38" s="36" t="s">
        <v>27</v>
      </c>
      <c r="B38" s="13"/>
      <c r="C38" s="13"/>
      <c r="D38" s="50">
        <f>SUM(D25,D36)</f>
        <v>3058335</v>
      </c>
      <c r="E38" s="47"/>
      <c r="F38" s="50">
        <f>SUM(F25,F36)</f>
        <v>2745393</v>
      </c>
      <c r="G38" s="47"/>
      <c r="H38" s="50">
        <f>SUM(H25,H36)</f>
        <v>3046186</v>
      </c>
      <c r="I38" s="47"/>
      <c r="J38" s="50">
        <f>SUM(J25,J36)</f>
        <v>2327132</v>
      </c>
    </row>
    <row r="39" spans="1:10" ht="21" customHeight="1" thickTop="1">
      <c r="A39" s="36"/>
      <c r="B39" s="13"/>
      <c r="C39" s="13"/>
      <c r="D39" s="51"/>
      <c r="E39" s="52"/>
      <c r="F39" s="51"/>
      <c r="G39" s="52"/>
      <c r="H39" s="51"/>
      <c r="I39" s="52"/>
      <c r="J39" s="51"/>
    </row>
    <row r="40" spans="1:10" ht="21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21" customHeight="1">
      <c r="A41" s="35" t="s">
        <v>206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21" customHeight="1">
      <c r="A42" s="35" t="s">
        <v>220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21" customHeight="1">
      <c r="A43" s="35" t="s">
        <v>0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21" customHeight="1">
      <c r="A44" s="35" t="s">
        <v>186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21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" customHeight="1">
      <c r="A46" s="35" t="s">
        <v>8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21" customHeight="1">
      <c r="A47" s="38"/>
      <c r="B47" s="38"/>
      <c r="C47" s="38"/>
      <c r="D47" s="111" t="s">
        <v>18</v>
      </c>
      <c r="E47" s="111"/>
      <c r="F47" s="111"/>
      <c r="G47" s="111"/>
      <c r="H47" s="111"/>
      <c r="I47" s="111"/>
      <c r="J47" s="111"/>
    </row>
    <row r="48" spans="1:10" ht="21" customHeight="1">
      <c r="A48" s="38"/>
      <c r="B48" s="38"/>
      <c r="C48" s="38"/>
      <c r="D48" s="110" t="s">
        <v>65</v>
      </c>
      <c r="E48" s="110"/>
      <c r="F48" s="110"/>
      <c r="G48" s="40"/>
      <c r="H48" s="110" t="s">
        <v>108</v>
      </c>
      <c r="I48" s="110"/>
      <c r="J48" s="110"/>
    </row>
    <row r="49" spans="1:10" ht="21" customHeight="1">
      <c r="A49" s="38"/>
      <c r="B49" s="38"/>
      <c r="C49" s="38"/>
      <c r="D49" s="41" t="s">
        <v>185</v>
      </c>
      <c r="E49" s="42"/>
      <c r="F49" s="43" t="s">
        <v>132</v>
      </c>
      <c r="G49" s="44"/>
      <c r="H49" s="41" t="s">
        <v>185</v>
      </c>
      <c r="I49" s="16"/>
      <c r="J49" s="43" t="s">
        <v>132</v>
      </c>
    </row>
    <row r="50" spans="1:10" ht="21" customHeight="1">
      <c r="A50" s="38"/>
      <c r="B50" s="38"/>
      <c r="C50" s="38"/>
      <c r="D50" s="13" t="s">
        <v>6</v>
      </c>
      <c r="E50" s="13"/>
      <c r="F50" s="13">
        <v>2003</v>
      </c>
      <c r="G50" s="13"/>
      <c r="H50" s="13" t="s">
        <v>6</v>
      </c>
      <c r="I50" s="13"/>
      <c r="J50" s="13">
        <v>2003</v>
      </c>
    </row>
    <row r="51" spans="1:10" ht="21" customHeight="1">
      <c r="A51" s="38"/>
      <c r="B51" s="15" t="s">
        <v>22</v>
      </c>
      <c r="C51" s="45"/>
      <c r="D51" s="15" t="s">
        <v>7</v>
      </c>
      <c r="E51" s="13"/>
      <c r="F51" s="15" t="s">
        <v>19</v>
      </c>
      <c r="G51" s="13"/>
      <c r="H51" s="15" t="s">
        <v>7</v>
      </c>
      <c r="I51" s="13"/>
      <c r="J51" s="15" t="s">
        <v>19</v>
      </c>
    </row>
    <row r="52" spans="1:10" ht="21" customHeight="1">
      <c r="A52" s="53" t="s">
        <v>28</v>
      </c>
      <c r="B52" s="37"/>
      <c r="C52" s="37"/>
      <c r="D52" s="54"/>
      <c r="E52" s="54"/>
      <c r="F52" s="54"/>
      <c r="G52" s="54"/>
      <c r="H52" s="54"/>
      <c r="I52" s="54"/>
      <c r="J52" s="54"/>
    </row>
    <row r="53" spans="1:10" ht="21" customHeight="1">
      <c r="A53" s="37" t="s">
        <v>40</v>
      </c>
      <c r="B53" s="37"/>
      <c r="C53" s="37"/>
      <c r="D53" s="55"/>
      <c r="E53" s="55"/>
      <c r="F53" s="55"/>
      <c r="G53" s="55"/>
      <c r="H53" s="55"/>
      <c r="I53" s="55"/>
      <c r="J53" s="55"/>
    </row>
    <row r="54" spans="1:10" ht="21" customHeight="1">
      <c r="A54" s="37" t="s">
        <v>70</v>
      </c>
      <c r="B54" s="37"/>
      <c r="C54" s="37"/>
      <c r="D54" s="55">
        <v>3849</v>
      </c>
      <c r="E54" s="55"/>
      <c r="F54" s="55">
        <v>248066</v>
      </c>
      <c r="G54" s="55"/>
      <c r="H54" s="47">
        <v>3312</v>
      </c>
      <c r="I54" s="55"/>
      <c r="J54" s="55">
        <v>8066</v>
      </c>
    </row>
    <row r="55" spans="1:10" ht="21" customHeight="1">
      <c r="A55" s="37" t="s">
        <v>29</v>
      </c>
      <c r="B55" s="13"/>
      <c r="C55" s="37"/>
      <c r="D55" s="55">
        <v>138427</v>
      </c>
      <c r="E55" s="55"/>
      <c r="F55" s="55">
        <v>136381</v>
      </c>
      <c r="G55" s="55"/>
      <c r="H55" s="55">
        <v>120129</v>
      </c>
      <c r="I55" s="55"/>
      <c r="J55" s="55">
        <v>117009</v>
      </c>
    </row>
    <row r="56" spans="1:10" ht="21" customHeight="1">
      <c r="A56" s="37" t="s">
        <v>63</v>
      </c>
      <c r="B56" s="13"/>
      <c r="C56" s="37"/>
      <c r="D56" s="37"/>
      <c r="E56" s="37"/>
      <c r="F56" s="37"/>
      <c r="G56" s="37"/>
      <c r="H56" s="37"/>
      <c r="I56" s="37"/>
      <c r="J56" s="37"/>
    </row>
    <row r="57" spans="1:10" ht="21" customHeight="1">
      <c r="A57" s="37" t="s">
        <v>71</v>
      </c>
      <c r="B57" s="13" t="s">
        <v>117</v>
      </c>
      <c r="C57" s="37"/>
      <c r="D57" s="55">
        <v>40788</v>
      </c>
      <c r="E57" s="55"/>
      <c r="F57" s="55">
        <v>39680</v>
      </c>
      <c r="G57" s="55"/>
      <c r="H57" s="55">
        <v>40788</v>
      </c>
      <c r="I57" s="55"/>
      <c r="J57" s="55">
        <v>39680</v>
      </c>
    </row>
    <row r="58" spans="1:10" ht="21" customHeight="1">
      <c r="A58" s="37" t="s">
        <v>224</v>
      </c>
      <c r="B58" s="13">
        <v>12</v>
      </c>
      <c r="C58" s="37"/>
      <c r="D58" s="55">
        <v>50000</v>
      </c>
      <c r="E58" s="55"/>
      <c r="F58" s="48" t="s">
        <v>68</v>
      </c>
      <c r="G58" s="55"/>
      <c r="H58" s="47">
        <v>50000</v>
      </c>
      <c r="I58" s="55"/>
      <c r="J58" s="48" t="s">
        <v>68</v>
      </c>
    </row>
    <row r="59" spans="1:10" ht="21" customHeight="1">
      <c r="A59" s="37" t="s">
        <v>9</v>
      </c>
      <c r="B59" s="13">
        <v>4</v>
      </c>
      <c r="C59" s="37"/>
      <c r="D59" s="55">
        <v>1828</v>
      </c>
      <c r="E59" s="55"/>
      <c r="F59" s="55">
        <v>116880</v>
      </c>
      <c r="G59" s="55"/>
      <c r="H59" s="55">
        <v>1828</v>
      </c>
      <c r="I59" s="55"/>
      <c r="J59" s="55">
        <v>1828</v>
      </c>
    </row>
    <row r="60" spans="1:10" ht="21" customHeight="1">
      <c r="A60" s="37" t="s">
        <v>48</v>
      </c>
      <c r="B60" s="13"/>
      <c r="C60" s="37"/>
      <c r="D60" s="37"/>
      <c r="E60" s="55"/>
      <c r="F60" s="37"/>
      <c r="G60" s="55"/>
      <c r="H60" s="37"/>
      <c r="I60" s="55"/>
      <c r="J60" s="55"/>
    </row>
    <row r="61" spans="1:10" ht="21" customHeight="1">
      <c r="A61" s="37" t="s">
        <v>72</v>
      </c>
      <c r="B61" s="13"/>
      <c r="C61" s="37"/>
      <c r="D61" s="55">
        <v>400868</v>
      </c>
      <c r="E61" s="55"/>
      <c r="F61" s="55">
        <v>217858</v>
      </c>
      <c r="G61" s="55"/>
      <c r="H61" s="55">
        <v>400755</v>
      </c>
      <c r="I61" s="55"/>
      <c r="J61" s="55">
        <v>217807</v>
      </c>
    </row>
    <row r="62" spans="1:10" ht="21" customHeight="1">
      <c r="A62" s="37" t="s">
        <v>49</v>
      </c>
      <c r="B62" s="13"/>
      <c r="C62" s="37"/>
      <c r="D62" s="55">
        <v>87373</v>
      </c>
      <c r="E62" s="55"/>
      <c r="F62" s="55">
        <v>38963</v>
      </c>
      <c r="G62" s="55"/>
      <c r="H62" s="55">
        <v>83770</v>
      </c>
      <c r="I62" s="55"/>
      <c r="J62" s="55">
        <v>35361</v>
      </c>
    </row>
    <row r="63" spans="1:10" ht="21" customHeight="1">
      <c r="A63" s="37" t="s">
        <v>111</v>
      </c>
      <c r="B63" s="13"/>
      <c r="C63" s="37"/>
      <c r="D63" s="55">
        <v>22447</v>
      </c>
      <c r="E63" s="55"/>
      <c r="F63" s="55">
        <v>17524</v>
      </c>
      <c r="G63" s="55"/>
      <c r="H63" s="55">
        <v>22447</v>
      </c>
      <c r="I63" s="55"/>
      <c r="J63" s="55">
        <v>17524</v>
      </c>
    </row>
    <row r="64" spans="1:10" ht="21" customHeight="1">
      <c r="A64" s="37" t="s">
        <v>112</v>
      </c>
      <c r="B64" s="13"/>
      <c r="C64" s="37"/>
      <c r="D64" s="55">
        <v>16237</v>
      </c>
      <c r="E64" s="55"/>
      <c r="F64" s="55">
        <v>16237</v>
      </c>
      <c r="G64" s="55"/>
      <c r="H64" s="55">
        <v>16237</v>
      </c>
      <c r="I64" s="55"/>
      <c r="J64" s="55">
        <v>16237</v>
      </c>
    </row>
    <row r="65" spans="1:10" ht="21" customHeight="1">
      <c r="A65" s="37" t="s">
        <v>95</v>
      </c>
      <c r="B65" s="13"/>
      <c r="C65" s="37"/>
      <c r="D65" s="55">
        <v>1897</v>
      </c>
      <c r="E65" s="55"/>
      <c r="F65" s="55">
        <v>1758</v>
      </c>
      <c r="G65" s="55"/>
      <c r="H65" s="55">
        <v>1897</v>
      </c>
      <c r="I65" s="55"/>
      <c r="J65" s="55">
        <v>1663</v>
      </c>
    </row>
    <row r="66" spans="1:10" ht="21" customHeight="1">
      <c r="A66" s="37" t="s">
        <v>50</v>
      </c>
      <c r="B66" s="13"/>
      <c r="C66" s="37"/>
      <c r="D66" s="55">
        <v>8608</v>
      </c>
      <c r="E66" s="55"/>
      <c r="F66" s="55">
        <v>6847</v>
      </c>
      <c r="G66" s="55"/>
      <c r="H66" s="55">
        <v>7321</v>
      </c>
      <c r="I66" s="55"/>
      <c r="J66" s="55">
        <v>5502</v>
      </c>
    </row>
    <row r="67" spans="1:10" ht="21" customHeight="1">
      <c r="A67" s="37" t="s">
        <v>113</v>
      </c>
      <c r="B67" s="13"/>
      <c r="C67" s="37"/>
      <c r="D67" s="55">
        <v>365260</v>
      </c>
      <c r="E67" s="55"/>
      <c r="F67" s="55">
        <v>128775</v>
      </c>
      <c r="G67" s="55"/>
      <c r="H67" s="55">
        <v>365163</v>
      </c>
      <c r="I67" s="55"/>
      <c r="J67" s="56">
        <v>93589</v>
      </c>
    </row>
    <row r="68" spans="1:10" ht="21" customHeight="1">
      <c r="A68" s="37" t="s">
        <v>11</v>
      </c>
      <c r="B68" s="13"/>
      <c r="C68" s="37"/>
      <c r="D68" s="57">
        <v>33374</v>
      </c>
      <c r="E68" s="55"/>
      <c r="F68" s="57">
        <v>24879</v>
      </c>
      <c r="G68" s="55"/>
      <c r="H68" s="57">
        <v>30966</v>
      </c>
      <c r="I68" s="55"/>
      <c r="J68" s="57">
        <v>13218</v>
      </c>
    </row>
    <row r="69" spans="1:10" ht="21" customHeight="1">
      <c r="A69" s="53" t="s">
        <v>10</v>
      </c>
      <c r="B69" s="13"/>
      <c r="C69" s="37"/>
      <c r="D69" s="55">
        <f>SUM(D54:D68)</f>
        <v>1170956</v>
      </c>
      <c r="E69" s="55"/>
      <c r="F69" s="55">
        <f>SUM(F54:F68)</f>
        <v>993848</v>
      </c>
      <c r="G69" s="55"/>
      <c r="H69" s="55">
        <f>SUM(H54:H68)</f>
        <v>1144613</v>
      </c>
      <c r="I69" s="55"/>
      <c r="J69" s="55">
        <f>SUM(J54:J68)</f>
        <v>567484</v>
      </c>
    </row>
    <row r="70" spans="1:10" ht="21" customHeight="1">
      <c r="A70" s="37"/>
      <c r="B70" s="13"/>
      <c r="C70" s="37"/>
      <c r="D70" s="58"/>
      <c r="E70" s="58"/>
      <c r="F70" s="58"/>
      <c r="G70" s="58"/>
      <c r="H70" s="58"/>
      <c r="I70" s="58"/>
      <c r="J70" s="58"/>
    </row>
    <row r="71" spans="1:10" ht="21" customHeight="1">
      <c r="A71" s="53" t="s">
        <v>30</v>
      </c>
      <c r="B71" s="13"/>
      <c r="C71" s="37"/>
      <c r="D71" s="58"/>
      <c r="E71" s="58"/>
      <c r="F71" s="58"/>
      <c r="G71" s="58"/>
      <c r="H71" s="58"/>
      <c r="I71" s="58"/>
      <c r="J71" s="58"/>
    </row>
    <row r="72" spans="1:10" ht="21" customHeight="1">
      <c r="A72" s="49" t="s">
        <v>152</v>
      </c>
      <c r="B72" s="13">
        <v>4</v>
      </c>
      <c r="C72" s="37"/>
      <c r="D72" s="55">
        <v>15259</v>
      </c>
      <c r="E72" s="55"/>
      <c r="F72" s="55">
        <v>15259</v>
      </c>
      <c r="G72" s="55"/>
      <c r="H72" s="48" t="s">
        <v>68</v>
      </c>
      <c r="I72" s="55"/>
      <c r="J72" s="48" t="s">
        <v>68</v>
      </c>
    </row>
    <row r="73" spans="1:10" ht="21" customHeight="1">
      <c r="A73" s="37" t="s">
        <v>51</v>
      </c>
      <c r="B73" s="13" t="s">
        <v>117</v>
      </c>
      <c r="C73" s="37"/>
      <c r="D73" s="55">
        <v>201730</v>
      </c>
      <c r="E73" s="55"/>
      <c r="F73" s="55">
        <v>221397</v>
      </c>
      <c r="G73" s="55"/>
      <c r="H73" s="55">
        <v>201730</v>
      </c>
      <c r="I73" s="55"/>
      <c r="J73" s="55">
        <v>221397</v>
      </c>
    </row>
    <row r="74" spans="1:10" ht="21" customHeight="1">
      <c r="A74" s="49" t="s">
        <v>225</v>
      </c>
      <c r="B74" s="13">
        <v>12</v>
      </c>
      <c r="C74" s="37"/>
      <c r="D74" s="55">
        <v>60000</v>
      </c>
      <c r="E74" s="55"/>
      <c r="F74" s="48" t="s">
        <v>68</v>
      </c>
      <c r="G74" s="55"/>
      <c r="H74" s="55">
        <v>60000</v>
      </c>
      <c r="I74" s="55"/>
      <c r="J74" s="48" t="s">
        <v>68</v>
      </c>
    </row>
    <row r="75" spans="1:10" ht="21" customHeight="1">
      <c r="A75" s="37" t="s">
        <v>180</v>
      </c>
      <c r="B75" s="13"/>
      <c r="C75" s="37"/>
      <c r="D75" s="55">
        <v>16594</v>
      </c>
      <c r="E75" s="55"/>
      <c r="F75" s="55">
        <v>13275</v>
      </c>
      <c r="G75" s="55"/>
      <c r="H75" s="55">
        <v>16594</v>
      </c>
      <c r="I75" s="55"/>
      <c r="J75" s="55">
        <v>13275</v>
      </c>
    </row>
    <row r="76" spans="1:10" ht="21" customHeight="1">
      <c r="A76" s="37" t="s">
        <v>127</v>
      </c>
      <c r="B76" s="13"/>
      <c r="C76" s="37"/>
      <c r="D76" s="55"/>
      <c r="E76" s="55"/>
      <c r="F76" s="55"/>
      <c r="G76" s="55"/>
      <c r="H76" s="55"/>
      <c r="I76" s="55"/>
      <c r="J76" s="55"/>
    </row>
    <row r="77" spans="1:10" ht="21" customHeight="1">
      <c r="A77" s="37" t="s">
        <v>126</v>
      </c>
      <c r="B77" s="13">
        <v>7</v>
      </c>
      <c r="C77" s="37"/>
      <c r="D77" s="48" t="s">
        <v>68</v>
      </c>
      <c r="E77" s="59"/>
      <c r="F77" s="48" t="s">
        <v>68</v>
      </c>
      <c r="G77" s="59"/>
      <c r="H77" s="59">
        <v>114079</v>
      </c>
      <c r="I77" s="59"/>
      <c r="J77" s="59">
        <v>114200</v>
      </c>
    </row>
    <row r="78" spans="1:10" ht="21" customHeight="1">
      <c r="A78" s="37" t="s">
        <v>114</v>
      </c>
      <c r="B78" s="13">
        <v>7</v>
      </c>
      <c r="C78" s="37"/>
      <c r="D78" s="57">
        <v>84626</v>
      </c>
      <c r="E78" s="55"/>
      <c r="F78" s="57">
        <v>84626</v>
      </c>
      <c r="G78" s="55"/>
      <c r="H78" s="60" t="s">
        <v>68</v>
      </c>
      <c r="I78" s="55"/>
      <c r="J78" s="60" t="s">
        <v>68</v>
      </c>
    </row>
    <row r="79" spans="1:10" ht="21" customHeight="1">
      <c r="A79" s="53" t="s">
        <v>12</v>
      </c>
      <c r="B79" s="37"/>
      <c r="C79" s="37"/>
      <c r="D79" s="57">
        <f>SUM(D72:D78)</f>
        <v>378209</v>
      </c>
      <c r="E79" s="55"/>
      <c r="F79" s="57">
        <f>SUM(F72:F78)</f>
        <v>334557</v>
      </c>
      <c r="G79" s="55"/>
      <c r="H79" s="57">
        <f>SUM(H72:H77)</f>
        <v>392403</v>
      </c>
      <c r="I79" s="55"/>
      <c r="J79" s="57">
        <f>SUM(J72:J77)</f>
        <v>348872</v>
      </c>
    </row>
    <row r="80" spans="1:10" ht="21" customHeight="1">
      <c r="A80" s="53" t="s">
        <v>13</v>
      </c>
      <c r="B80" s="37"/>
      <c r="C80" s="37"/>
      <c r="D80" s="59">
        <f>SUM(D69,D79)</f>
        <v>1549165</v>
      </c>
      <c r="E80" s="55"/>
      <c r="F80" s="59">
        <f>+F69+F79</f>
        <v>1328405</v>
      </c>
      <c r="G80" s="55"/>
      <c r="H80" s="59">
        <f>SUM(H69,H79)</f>
        <v>1537016</v>
      </c>
      <c r="I80" s="55"/>
      <c r="J80" s="59">
        <f>SUM(J69+J79)</f>
        <v>916356</v>
      </c>
    </row>
    <row r="81" spans="1:10" ht="21" customHeight="1">
      <c r="A81" s="53"/>
      <c r="B81" s="37"/>
      <c r="C81" s="37"/>
      <c r="D81" s="59"/>
      <c r="E81" s="59"/>
      <c r="F81" s="59"/>
      <c r="G81" s="59"/>
      <c r="H81" s="59"/>
      <c r="I81" s="59"/>
      <c r="J81" s="59"/>
    </row>
    <row r="82" spans="1:10" ht="21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21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21" customHeight="1">
      <c r="A84" s="35" t="s">
        <v>207</v>
      </c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21" customHeight="1">
      <c r="A85" s="35" t="s">
        <v>220</v>
      </c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21" customHeight="1">
      <c r="A86" s="35" t="s">
        <v>0</v>
      </c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21" customHeight="1">
      <c r="A87" s="35" t="s">
        <v>186</v>
      </c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21" customHeight="1">
      <c r="A88" s="36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21" customHeight="1">
      <c r="A89" s="35" t="s">
        <v>8</v>
      </c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21" customHeight="1">
      <c r="A90" s="35"/>
      <c r="B90" s="38"/>
      <c r="C90" s="38"/>
      <c r="D90" s="111" t="s">
        <v>18</v>
      </c>
      <c r="E90" s="111"/>
      <c r="F90" s="111"/>
      <c r="G90" s="111"/>
      <c r="H90" s="111"/>
      <c r="I90" s="111"/>
      <c r="J90" s="111"/>
    </row>
    <row r="91" spans="1:10" ht="21" customHeight="1">
      <c r="A91" s="35"/>
      <c r="B91" s="38"/>
      <c r="C91" s="38"/>
      <c r="D91" s="110" t="s">
        <v>65</v>
      </c>
      <c r="E91" s="110"/>
      <c r="F91" s="110"/>
      <c r="G91" s="40"/>
      <c r="H91" s="110" t="s">
        <v>108</v>
      </c>
      <c r="I91" s="110"/>
      <c r="J91" s="110"/>
    </row>
    <row r="92" spans="1:10" ht="21" customHeight="1">
      <c r="A92" s="35"/>
      <c r="B92" s="38"/>
      <c r="C92" s="38"/>
      <c r="D92" s="41" t="s">
        <v>185</v>
      </c>
      <c r="E92" s="42"/>
      <c r="F92" s="43" t="s">
        <v>132</v>
      </c>
      <c r="G92" s="44"/>
      <c r="H92" s="41" t="s">
        <v>185</v>
      </c>
      <c r="I92" s="16"/>
      <c r="J92" s="43" t="s">
        <v>132</v>
      </c>
    </row>
    <row r="93" spans="1:10" ht="21" customHeight="1">
      <c r="A93" s="35"/>
      <c r="B93" s="38"/>
      <c r="C93" s="38"/>
      <c r="D93" s="13" t="s">
        <v>6</v>
      </c>
      <c r="E93" s="13"/>
      <c r="F93" s="13">
        <v>2003</v>
      </c>
      <c r="G93" s="13"/>
      <c r="H93" s="13" t="s">
        <v>6</v>
      </c>
      <c r="I93" s="13"/>
      <c r="J93" s="13">
        <v>2003</v>
      </c>
    </row>
    <row r="94" spans="1:10" ht="21" customHeight="1">
      <c r="A94" s="37"/>
      <c r="B94" s="15" t="s">
        <v>22</v>
      </c>
      <c r="C94" s="45"/>
      <c r="D94" s="15" t="s">
        <v>7</v>
      </c>
      <c r="E94" s="13"/>
      <c r="F94" s="15" t="s">
        <v>19</v>
      </c>
      <c r="G94" s="13"/>
      <c r="H94" s="15" t="s">
        <v>7</v>
      </c>
      <c r="I94" s="13"/>
      <c r="J94" s="15" t="s">
        <v>19</v>
      </c>
    </row>
    <row r="95" spans="1:10" ht="21" customHeight="1">
      <c r="A95" s="53" t="s">
        <v>31</v>
      </c>
      <c r="B95" s="16"/>
      <c r="C95" s="45"/>
      <c r="D95" s="16"/>
      <c r="E95" s="13"/>
      <c r="F95" s="16"/>
      <c r="G95" s="13"/>
      <c r="H95" s="16"/>
      <c r="I95" s="13"/>
      <c r="J95" s="16"/>
    </row>
    <row r="96" spans="1:10" ht="21" customHeight="1">
      <c r="A96" s="37" t="s">
        <v>129</v>
      </c>
      <c r="B96" s="16"/>
      <c r="C96" s="45"/>
      <c r="D96" s="16"/>
      <c r="E96" s="13"/>
      <c r="F96" s="16"/>
      <c r="G96" s="13"/>
      <c r="H96" s="16"/>
      <c r="I96" s="13"/>
      <c r="J96" s="16"/>
    </row>
    <row r="97" spans="1:10" ht="21" customHeight="1">
      <c r="A97" s="37" t="s">
        <v>32</v>
      </c>
      <c r="B97" s="13"/>
      <c r="C97" s="37"/>
      <c r="D97" s="61"/>
      <c r="E97" s="61"/>
      <c r="F97" s="61"/>
      <c r="G97" s="61"/>
      <c r="H97" s="61"/>
      <c r="I97" s="61"/>
      <c r="J97" s="61"/>
    </row>
    <row r="98" spans="1:10" ht="21" customHeight="1">
      <c r="A98" s="37" t="s">
        <v>134</v>
      </c>
      <c r="B98" s="13"/>
      <c r="C98" s="37"/>
      <c r="D98" s="61"/>
      <c r="E98" s="61"/>
      <c r="F98" s="61"/>
      <c r="G98" s="61"/>
      <c r="H98" s="61"/>
      <c r="I98" s="61"/>
      <c r="J98" s="61"/>
    </row>
    <row r="99" spans="1:10" ht="21" customHeight="1">
      <c r="A99" s="37" t="s">
        <v>153</v>
      </c>
      <c r="B99" s="13"/>
      <c r="C99" s="37"/>
      <c r="D99" s="47"/>
      <c r="E99" s="47"/>
      <c r="F99" s="47"/>
      <c r="G99" s="47"/>
      <c r="H99" s="47"/>
      <c r="I99" s="47"/>
      <c r="J99" s="54"/>
    </row>
    <row r="100" spans="1:10" ht="21" customHeight="1">
      <c r="A100" s="37" t="s">
        <v>134</v>
      </c>
      <c r="B100" s="13">
        <v>13</v>
      </c>
      <c r="C100" s="37"/>
      <c r="D100" s="47">
        <v>1600000</v>
      </c>
      <c r="E100" s="47"/>
      <c r="F100" s="47">
        <v>1600000</v>
      </c>
      <c r="G100" s="47"/>
      <c r="H100" s="47">
        <v>1600000</v>
      </c>
      <c r="I100" s="47"/>
      <c r="J100" s="47">
        <v>1600000</v>
      </c>
    </row>
    <row r="101" spans="1:10" ht="21" customHeight="1">
      <c r="A101" s="37" t="s">
        <v>163</v>
      </c>
      <c r="B101" s="13" t="s">
        <v>228</v>
      </c>
      <c r="C101" s="37"/>
      <c r="D101" s="3">
        <v>-14294</v>
      </c>
      <c r="E101" s="47"/>
      <c r="F101" s="3">
        <v>-35129</v>
      </c>
      <c r="G101" s="47"/>
      <c r="H101" s="3">
        <v>-14294</v>
      </c>
      <c r="I101" s="47"/>
      <c r="J101" s="3">
        <v>-35129</v>
      </c>
    </row>
    <row r="102" spans="1:10" ht="21" customHeight="1">
      <c r="A102" s="37"/>
      <c r="B102" s="13"/>
      <c r="C102" s="37"/>
      <c r="D102" s="47">
        <f>SUM(D100:D101)</f>
        <v>1585706</v>
      </c>
      <c r="E102" s="47"/>
      <c r="F102" s="47">
        <f>SUM(F100:F101)</f>
        <v>1564871</v>
      </c>
      <c r="G102" s="47"/>
      <c r="H102" s="47">
        <f>SUM(H100:H101)</f>
        <v>1585706</v>
      </c>
      <c r="I102" s="47"/>
      <c r="J102" s="47">
        <f>SUM(J100:J101)</f>
        <v>1564871</v>
      </c>
    </row>
    <row r="103" spans="1:10" ht="21" customHeight="1">
      <c r="A103" s="37" t="s">
        <v>136</v>
      </c>
      <c r="B103" s="13"/>
      <c r="C103" s="37"/>
      <c r="D103" s="47"/>
      <c r="E103" s="47"/>
      <c r="F103" s="47"/>
      <c r="G103" s="47"/>
      <c r="H103" s="47"/>
      <c r="I103" s="47"/>
      <c r="J103" s="47"/>
    </row>
    <row r="104" spans="1:10" ht="21" customHeight="1">
      <c r="A104" s="37" t="s">
        <v>135</v>
      </c>
      <c r="B104" s="13" t="s">
        <v>228</v>
      </c>
      <c r="C104" s="37"/>
      <c r="D104" s="47">
        <v>60692</v>
      </c>
      <c r="E104" s="47"/>
      <c r="F104" s="47">
        <v>23152</v>
      </c>
      <c r="G104" s="47"/>
      <c r="H104" s="47">
        <v>60692</v>
      </c>
      <c r="I104" s="47"/>
      <c r="J104" s="47">
        <v>23152</v>
      </c>
    </row>
    <row r="105" spans="1:10" ht="21" customHeight="1">
      <c r="A105" s="37" t="s">
        <v>181</v>
      </c>
      <c r="B105" s="13">
        <v>13</v>
      </c>
      <c r="C105" s="37"/>
      <c r="D105" s="3">
        <v>-137228</v>
      </c>
      <c r="E105" s="47"/>
      <c r="F105" s="3">
        <v>-177247</v>
      </c>
      <c r="G105" s="47"/>
      <c r="H105" s="3">
        <v>-137228</v>
      </c>
      <c r="I105" s="47"/>
      <c r="J105" s="3">
        <v>-177247</v>
      </c>
    </row>
    <row r="106" spans="1:10" ht="21" customHeight="1">
      <c r="A106" s="53" t="s">
        <v>73</v>
      </c>
      <c r="B106" s="13"/>
      <c r="C106" s="37"/>
      <c r="D106" s="47">
        <f>D102+D104+D105</f>
        <v>1509170</v>
      </c>
      <c r="E106" s="47"/>
      <c r="F106" s="47">
        <f>F102+F104+F105</f>
        <v>1410776</v>
      </c>
      <c r="G106" s="47"/>
      <c r="H106" s="47">
        <f>H102+H104+H105</f>
        <v>1509170</v>
      </c>
      <c r="I106" s="47"/>
      <c r="J106" s="47">
        <f>J102+J104+J105</f>
        <v>1410776</v>
      </c>
    </row>
    <row r="107" spans="1:10" ht="21" customHeight="1">
      <c r="A107" s="37" t="s">
        <v>39</v>
      </c>
      <c r="B107" s="13"/>
      <c r="C107" s="37"/>
      <c r="D107" s="48" t="s">
        <v>68</v>
      </c>
      <c r="E107" s="47"/>
      <c r="F107" s="47">
        <v>6212</v>
      </c>
      <c r="G107" s="47"/>
      <c r="H107" s="48" t="s">
        <v>68</v>
      </c>
      <c r="I107" s="47"/>
      <c r="J107" s="48" t="s">
        <v>68</v>
      </c>
    </row>
    <row r="108" spans="1:10" ht="21" customHeight="1">
      <c r="A108" s="53" t="s">
        <v>14</v>
      </c>
      <c r="B108" s="62"/>
      <c r="C108" s="53"/>
      <c r="D108" s="63">
        <f>SUM(D106:D107)</f>
        <v>1509170</v>
      </c>
      <c r="E108" s="47"/>
      <c r="F108" s="63">
        <f>SUM(F106:F107)</f>
        <v>1416988</v>
      </c>
      <c r="G108" s="47"/>
      <c r="H108" s="63">
        <f>H106</f>
        <v>1509170</v>
      </c>
      <c r="I108" s="47"/>
      <c r="J108" s="63">
        <f>J106</f>
        <v>1410776</v>
      </c>
    </row>
    <row r="109" spans="1:10" ht="21" customHeight="1">
      <c r="A109" s="53" t="s">
        <v>33</v>
      </c>
      <c r="B109" s="62"/>
      <c r="C109" s="53"/>
      <c r="D109" s="64"/>
      <c r="E109" s="64"/>
      <c r="F109" s="64"/>
      <c r="G109" s="64"/>
      <c r="H109" s="64"/>
      <c r="I109" s="64"/>
      <c r="J109" s="64"/>
    </row>
    <row r="110" spans="1:10" s="65" customFormat="1" ht="21" customHeight="1" thickBot="1">
      <c r="A110" s="53" t="s">
        <v>31</v>
      </c>
      <c r="B110" s="13"/>
      <c r="C110" s="37"/>
      <c r="D110" s="50">
        <f>SUM(D80,D108)</f>
        <v>3058335</v>
      </c>
      <c r="E110" s="2"/>
      <c r="F110" s="50">
        <f>+F80+F108</f>
        <v>2745393</v>
      </c>
      <c r="G110" s="2"/>
      <c r="H110" s="50">
        <f>H108+H80</f>
        <v>3046186</v>
      </c>
      <c r="I110" s="2"/>
      <c r="J110" s="50">
        <f>+J80+J108</f>
        <v>2327132</v>
      </c>
    </row>
    <row r="111" spans="1:10" s="65" customFormat="1" ht="21" customHeight="1" thickTop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21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1" ht="21" customHeight="1">
      <c r="A113" s="35" t="s">
        <v>206</v>
      </c>
      <c r="B113" s="35"/>
      <c r="C113" s="35"/>
      <c r="D113" s="35"/>
      <c r="E113" s="35"/>
      <c r="F113" s="35"/>
      <c r="G113" s="35"/>
      <c r="H113" s="35"/>
      <c r="J113" s="13" t="s">
        <v>74</v>
      </c>
      <c r="K113" s="13"/>
    </row>
    <row r="114" spans="1:11" ht="21" customHeight="1">
      <c r="A114" s="35" t="s">
        <v>220</v>
      </c>
      <c r="B114" s="35"/>
      <c r="C114" s="35"/>
      <c r="D114" s="35"/>
      <c r="E114" s="35"/>
      <c r="F114" s="35"/>
      <c r="G114" s="35"/>
      <c r="H114" s="35"/>
      <c r="J114" s="13" t="s">
        <v>75</v>
      </c>
      <c r="K114" s="13"/>
    </row>
    <row r="115" spans="1:8" ht="21" customHeight="1">
      <c r="A115" s="35" t="s">
        <v>20</v>
      </c>
      <c r="B115" s="35"/>
      <c r="C115" s="35"/>
      <c r="D115" s="35"/>
      <c r="E115" s="35"/>
      <c r="F115" s="35"/>
      <c r="G115" s="35"/>
      <c r="H115" s="35"/>
    </row>
    <row r="116" spans="1:10" ht="21" customHeight="1">
      <c r="A116" s="35" t="s">
        <v>187</v>
      </c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ht="21" customHeight="1">
      <c r="A117" s="36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21" customHeight="1">
      <c r="A118" s="38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21" customHeight="1">
      <c r="A119" s="38"/>
      <c r="B119" s="38"/>
      <c r="C119" s="38"/>
      <c r="D119" s="111" t="s">
        <v>18</v>
      </c>
      <c r="E119" s="111"/>
      <c r="F119" s="111"/>
      <c r="G119" s="111"/>
      <c r="H119" s="111"/>
      <c r="I119" s="111"/>
      <c r="J119" s="111"/>
    </row>
    <row r="120" spans="1:10" ht="21" customHeight="1">
      <c r="A120" s="38"/>
      <c r="B120" s="38"/>
      <c r="C120" s="38"/>
      <c r="D120" s="110" t="s">
        <v>65</v>
      </c>
      <c r="E120" s="110"/>
      <c r="F120" s="110"/>
      <c r="G120" s="40"/>
      <c r="H120" s="110" t="s">
        <v>108</v>
      </c>
      <c r="I120" s="110"/>
      <c r="J120" s="110"/>
    </row>
    <row r="121" spans="1:10" ht="21" customHeight="1">
      <c r="A121" s="38"/>
      <c r="B121" s="15" t="s">
        <v>22</v>
      </c>
      <c r="C121" s="38"/>
      <c r="D121" s="39">
        <v>2004</v>
      </c>
      <c r="E121" s="13"/>
      <c r="F121" s="39">
        <v>2003</v>
      </c>
      <c r="G121" s="13"/>
      <c r="H121" s="39">
        <v>2004</v>
      </c>
      <c r="I121" s="13"/>
      <c r="J121" s="39">
        <v>2003</v>
      </c>
    </row>
    <row r="122" spans="1:10" ht="21" customHeight="1">
      <c r="A122" s="66" t="s">
        <v>34</v>
      </c>
      <c r="B122" s="37"/>
      <c r="C122" s="37"/>
      <c r="D122" s="47"/>
      <c r="E122" s="54"/>
      <c r="F122" s="47"/>
      <c r="G122" s="47"/>
      <c r="H122" s="47"/>
      <c r="I122" s="47"/>
      <c r="J122" s="47"/>
    </row>
    <row r="123" spans="1:10" ht="21" customHeight="1">
      <c r="A123" s="67" t="s">
        <v>103</v>
      </c>
      <c r="B123" s="13">
        <v>4</v>
      </c>
      <c r="C123" s="37"/>
      <c r="D123" s="47">
        <v>1061017</v>
      </c>
      <c r="E123" s="47"/>
      <c r="F123" s="47">
        <v>234209</v>
      </c>
      <c r="G123" s="47"/>
      <c r="H123" s="47">
        <v>1060780</v>
      </c>
      <c r="I123" s="47"/>
      <c r="J123" s="47">
        <v>233645</v>
      </c>
    </row>
    <row r="124" spans="1:9" ht="21" customHeight="1">
      <c r="A124" s="67" t="s">
        <v>200</v>
      </c>
      <c r="B124" s="13"/>
      <c r="C124" s="37"/>
      <c r="D124" s="47"/>
      <c r="E124" s="47"/>
      <c r="G124" s="47"/>
      <c r="I124" s="47"/>
    </row>
    <row r="125" spans="1:10" ht="21" customHeight="1">
      <c r="A125" s="67" t="s">
        <v>208</v>
      </c>
      <c r="B125" s="13"/>
      <c r="C125" s="37"/>
      <c r="D125" s="68" t="s">
        <v>68</v>
      </c>
      <c r="E125" s="47"/>
      <c r="F125" s="47">
        <v>75914</v>
      </c>
      <c r="G125" s="47"/>
      <c r="H125" s="68" t="s">
        <v>68</v>
      </c>
      <c r="I125" s="47"/>
      <c r="J125" s="47">
        <v>75914</v>
      </c>
    </row>
    <row r="126" spans="1:10" ht="21" customHeight="1">
      <c r="A126" s="67" t="s">
        <v>137</v>
      </c>
      <c r="B126" s="13"/>
      <c r="C126" s="37"/>
      <c r="D126" s="68" t="s">
        <v>68</v>
      </c>
      <c r="E126" s="68"/>
      <c r="F126" s="2">
        <v>95678</v>
      </c>
      <c r="G126" s="68"/>
      <c r="H126" s="68" t="s">
        <v>68</v>
      </c>
      <c r="I126" s="47"/>
      <c r="J126" s="2">
        <v>95678</v>
      </c>
    </row>
    <row r="127" spans="1:10" ht="21" customHeight="1">
      <c r="A127" s="69" t="s">
        <v>96</v>
      </c>
      <c r="B127" s="13">
        <v>4</v>
      </c>
      <c r="C127" s="37"/>
      <c r="D127" s="47">
        <v>28605</v>
      </c>
      <c r="E127" s="47"/>
      <c r="F127" s="47">
        <v>48244</v>
      </c>
      <c r="G127" s="47"/>
      <c r="H127" s="47">
        <v>26907</v>
      </c>
      <c r="I127" s="47"/>
      <c r="J127" s="47">
        <v>48240</v>
      </c>
    </row>
    <row r="128" spans="1:10" ht="21" customHeight="1">
      <c r="A128" s="69" t="s">
        <v>118</v>
      </c>
      <c r="B128" s="13"/>
      <c r="C128" s="37"/>
      <c r="D128" s="47"/>
      <c r="E128" s="47"/>
      <c r="F128" s="47"/>
      <c r="G128" s="47"/>
      <c r="H128" s="47"/>
      <c r="I128" s="47"/>
      <c r="J128" s="47"/>
    </row>
    <row r="129" spans="1:10" ht="21" customHeight="1">
      <c r="A129" s="69" t="s">
        <v>119</v>
      </c>
      <c r="B129" s="13"/>
      <c r="C129" s="37"/>
      <c r="D129" s="60" t="s">
        <v>68</v>
      </c>
      <c r="E129" s="47"/>
      <c r="F129" s="60" t="s">
        <v>68</v>
      </c>
      <c r="G129" s="47"/>
      <c r="H129" s="3">
        <v>-390</v>
      </c>
      <c r="I129" s="47"/>
      <c r="J129" s="60" t="s">
        <v>68</v>
      </c>
    </row>
    <row r="130" spans="1:10" ht="21" customHeight="1">
      <c r="A130" s="66" t="s">
        <v>35</v>
      </c>
      <c r="B130" s="13"/>
      <c r="C130" s="37"/>
      <c r="D130" s="47">
        <f>SUM(D123:D129)</f>
        <v>1089622</v>
      </c>
      <c r="E130" s="47"/>
      <c r="F130" s="47">
        <f>SUM(F123:F129)</f>
        <v>454045</v>
      </c>
      <c r="G130" s="47"/>
      <c r="H130" s="47">
        <f>SUM(H123:H129)</f>
        <v>1087297</v>
      </c>
      <c r="I130" s="47"/>
      <c r="J130" s="47">
        <f>SUM(J123:J129)</f>
        <v>453477</v>
      </c>
    </row>
    <row r="131" spans="1:10" ht="21" customHeight="1">
      <c r="A131" s="37"/>
      <c r="B131" s="13"/>
      <c r="C131" s="37"/>
      <c r="D131" s="47"/>
      <c r="E131" s="47"/>
      <c r="F131" s="47"/>
      <c r="G131" s="47"/>
      <c r="H131" s="47"/>
      <c r="I131" s="47"/>
      <c r="J131" s="47"/>
    </row>
    <row r="132" spans="1:10" ht="21" customHeight="1">
      <c r="A132" s="53" t="s">
        <v>36</v>
      </c>
      <c r="B132" s="13"/>
      <c r="C132" s="37"/>
      <c r="D132" s="47"/>
      <c r="E132" s="47"/>
      <c r="F132" s="47"/>
      <c r="G132" s="47"/>
      <c r="H132" s="47"/>
      <c r="I132" s="47"/>
      <c r="J132" s="47"/>
    </row>
    <row r="133" spans="1:10" ht="21" customHeight="1">
      <c r="A133" s="37" t="s">
        <v>53</v>
      </c>
      <c r="B133" s="13">
        <v>4</v>
      </c>
      <c r="C133" s="37"/>
      <c r="D133" s="47">
        <v>1005889</v>
      </c>
      <c r="E133" s="47"/>
      <c r="F133" s="47">
        <v>250133</v>
      </c>
      <c r="G133" s="47"/>
      <c r="H133" s="47">
        <v>1003785</v>
      </c>
      <c r="I133" s="47"/>
      <c r="J133" s="47">
        <v>247238</v>
      </c>
    </row>
    <row r="134" spans="1:10" ht="21" customHeight="1">
      <c r="A134" s="37" t="s">
        <v>15</v>
      </c>
      <c r="B134" s="13"/>
      <c r="C134" s="37"/>
      <c r="D134" s="47">
        <v>28496</v>
      </c>
      <c r="E134" s="47"/>
      <c r="F134" s="47">
        <v>15271</v>
      </c>
      <c r="G134" s="47"/>
      <c r="H134" s="47">
        <v>28249</v>
      </c>
      <c r="I134" s="47"/>
      <c r="J134" s="47">
        <v>14677</v>
      </c>
    </row>
    <row r="135" spans="1:10" ht="21" customHeight="1">
      <c r="A135" s="37" t="s">
        <v>222</v>
      </c>
      <c r="B135" s="13"/>
      <c r="C135" s="37"/>
      <c r="D135" s="68" t="s">
        <v>68</v>
      </c>
      <c r="E135" s="47"/>
      <c r="F135" s="47">
        <v>39854</v>
      </c>
      <c r="G135" s="47"/>
      <c r="H135" s="68" t="s">
        <v>68</v>
      </c>
      <c r="I135" s="47"/>
      <c r="J135" s="47">
        <v>5194</v>
      </c>
    </row>
    <row r="136" spans="1:10" ht="21" customHeight="1">
      <c r="A136" s="37" t="s">
        <v>199</v>
      </c>
      <c r="B136" s="13"/>
      <c r="C136" s="37"/>
      <c r="D136" s="68" t="s">
        <v>68</v>
      </c>
      <c r="E136" s="47"/>
      <c r="F136" s="47">
        <v>16237</v>
      </c>
      <c r="G136" s="47"/>
      <c r="H136" s="68" t="s">
        <v>68</v>
      </c>
      <c r="I136" s="47"/>
      <c r="J136" s="47">
        <v>16237</v>
      </c>
    </row>
    <row r="137" spans="1:10" ht="21" customHeight="1">
      <c r="A137" s="37" t="s">
        <v>97</v>
      </c>
      <c r="B137" s="13"/>
      <c r="C137" s="37"/>
      <c r="D137" s="47"/>
      <c r="E137" s="47"/>
      <c r="F137" s="47"/>
      <c r="G137" s="47"/>
      <c r="H137" s="47"/>
      <c r="I137" s="47"/>
      <c r="J137" s="47"/>
    </row>
    <row r="138" spans="1:10" ht="21" customHeight="1">
      <c r="A138" s="37" t="s">
        <v>81</v>
      </c>
      <c r="B138" s="13"/>
      <c r="C138" s="37"/>
      <c r="D138" s="3">
        <v>3839</v>
      </c>
      <c r="E138" s="47"/>
      <c r="F138" s="60" t="s">
        <v>68</v>
      </c>
      <c r="G138" s="47"/>
      <c r="H138" s="3">
        <v>3865</v>
      </c>
      <c r="I138" s="47"/>
      <c r="J138" s="3">
        <v>31185</v>
      </c>
    </row>
    <row r="139" spans="1:10" ht="21" customHeight="1">
      <c r="A139" s="53" t="s">
        <v>16</v>
      </c>
      <c r="B139" s="13"/>
      <c r="C139" s="37"/>
      <c r="D139" s="3">
        <f>SUM(D133:D138)</f>
        <v>1038224</v>
      </c>
      <c r="E139" s="47"/>
      <c r="F139" s="3">
        <f>SUM(F133:F138)</f>
        <v>321495</v>
      </c>
      <c r="G139" s="47"/>
      <c r="H139" s="3">
        <f>SUM(H133:H138)</f>
        <v>1035899</v>
      </c>
      <c r="I139" s="47"/>
      <c r="J139" s="3">
        <f>SUM(J133:J138)</f>
        <v>314531</v>
      </c>
    </row>
    <row r="140" spans="1:10" ht="21" customHeight="1">
      <c r="A140" s="37"/>
      <c r="B140" s="13"/>
      <c r="C140" s="37"/>
      <c r="D140" s="47"/>
      <c r="E140" s="54"/>
      <c r="F140" s="54"/>
      <c r="G140" s="54"/>
      <c r="H140" s="54"/>
      <c r="I140" s="54"/>
      <c r="J140" s="54"/>
    </row>
    <row r="141" spans="1:10" ht="21" customHeight="1">
      <c r="A141" s="53" t="s">
        <v>156</v>
      </c>
      <c r="B141" s="13"/>
      <c r="C141" s="37"/>
      <c r="D141" s="47">
        <f>D130-D139</f>
        <v>51398</v>
      </c>
      <c r="E141" s="54"/>
      <c r="F141" s="47">
        <f>F130-F139</f>
        <v>132550</v>
      </c>
      <c r="G141" s="47"/>
      <c r="H141" s="47">
        <f>H130-H139</f>
        <v>51398</v>
      </c>
      <c r="I141" s="47"/>
      <c r="J141" s="47">
        <f>J130-J139</f>
        <v>138946</v>
      </c>
    </row>
    <row r="142" spans="1:10" ht="21" customHeight="1">
      <c r="A142" s="53" t="s">
        <v>41</v>
      </c>
      <c r="B142" s="13"/>
      <c r="C142" s="37"/>
      <c r="D142" s="2">
        <v>2012</v>
      </c>
      <c r="E142" s="47"/>
      <c r="F142" s="2">
        <v>5906</v>
      </c>
      <c r="G142" s="2"/>
      <c r="H142" s="70">
        <v>2012</v>
      </c>
      <c r="I142" s="2"/>
      <c r="J142" s="2">
        <v>994</v>
      </c>
    </row>
    <row r="143" spans="1:10" ht="21" customHeight="1">
      <c r="A143" s="53" t="s">
        <v>157</v>
      </c>
      <c r="B143" s="13"/>
      <c r="C143" s="37"/>
      <c r="D143" s="60" t="s">
        <v>68</v>
      </c>
      <c r="E143" s="47"/>
      <c r="F143" s="3">
        <v>-95</v>
      </c>
      <c r="G143" s="47"/>
      <c r="H143" s="71" t="s">
        <v>68</v>
      </c>
      <c r="I143" s="47"/>
      <c r="J143" s="71" t="s">
        <v>68</v>
      </c>
    </row>
    <row r="144" spans="1:10" ht="21" customHeight="1">
      <c r="A144" s="53" t="s">
        <v>158</v>
      </c>
      <c r="B144" s="13"/>
      <c r="C144" s="37"/>
      <c r="D144" s="47">
        <f>D141-D142</f>
        <v>49386</v>
      </c>
      <c r="E144" s="47"/>
      <c r="F144" s="47">
        <f>SUM(F141-F142-F143)</f>
        <v>126739</v>
      </c>
      <c r="G144" s="47"/>
      <c r="H144" s="47">
        <f>H141-H142</f>
        <v>49386</v>
      </c>
      <c r="I144" s="47"/>
      <c r="J144" s="47">
        <f>J141-J142</f>
        <v>137952</v>
      </c>
    </row>
    <row r="145" spans="1:10" ht="21" customHeight="1">
      <c r="A145" s="53" t="s">
        <v>54</v>
      </c>
      <c r="B145" s="13"/>
      <c r="C145" s="37"/>
      <c r="D145" s="60" t="s">
        <v>68</v>
      </c>
      <c r="E145" s="47"/>
      <c r="F145" s="3">
        <v>11213</v>
      </c>
      <c r="G145" s="47"/>
      <c r="H145" s="60" t="s">
        <v>68</v>
      </c>
      <c r="I145" s="47"/>
      <c r="J145" s="60" t="s">
        <v>68</v>
      </c>
    </row>
    <row r="146" spans="1:10" ht="21" customHeight="1">
      <c r="A146" s="53" t="s">
        <v>138</v>
      </c>
      <c r="B146" s="13"/>
      <c r="C146" s="37"/>
      <c r="D146" s="72">
        <f>D144</f>
        <v>49386</v>
      </c>
      <c r="E146" s="47"/>
      <c r="F146" s="2">
        <f>F144+F145</f>
        <v>137952</v>
      </c>
      <c r="G146" s="47"/>
      <c r="H146" s="2">
        <f>H144</f>
        <v>49386</v>
      </c>
      <c r="I146" s="47"/>
      <c r="J146" s="2">
        <f>J144</f>
        <v>137952</v>
      </c>
    </row>
    <row r="147" spans="1:10" ht="21" customHeight="1">
      <c r="A147" s="53" t="s">
        <v>159</v>
      </c>
      <c r="C147" s="37"/>
      <c r="E147" s="47"/>
      <c r="G147" s="47"/>
      <c r="I147" s="47"/>
      <c r="J147" s="68"/>
    </row>
    <row r="148" spans="1:10" ht="21" customHeight="1">
      <c r="A148" s="37" t="s">
        <v>160</v>
      </c>
      <c r="B148" s="13">
        <v>14</v>
      </c>
      <c r="C148" s="37"/>
      <c r="D148" s="2">
        <v>-6443</v>
      </c>
      <c r="E148" s="47"/>
      <c r="F148" s="3">
        <v>2580</v>
      </c>
      <c r="G148" s="47"/>
      <c r="H148" s="2">
        <v>-6443</v>
      </c>
      <c r="I148" s="47"/>
      <c r="J148" s="2">
        <v>2580</v>
      </c>
    </row>
    <row r="149" spans="1:10" ht="21" customHeight="1" thickBot="1">
      <c r="A149" s="53" t="s">
        <v>197</v>
      </c>
      <c r="B149" s="13"/>
      <c r="C149" s="37"/>
      <c r="D149" s="34">
        <f>D146+D148</f>
        <v>42943</v>
      </c>
      <c r="E149" s="54"/>
      <c r="F149" s="34">
        <f>F146+F148</f>
        <v>140532</v>
      </c>
      <c r="G149" s="47"/>
      <c r="H149" s="34">
        <f>H146+H148</f>
        <v>42943</v>
      </c>
      <c r="I149" s="47"/>
      <c r="J149" s="34">
        <f>J146+J148</f>
        <v>140532</v>
      </c>
    </row>
    <row r="150" spans="1:10" ht="21" customHeight="1" thickTop="1">
      <c r="A150" s="53"/>
      <c r="B150" s="13"/>
      <c r="C150" s="37"/>
      <c r="D150" s="2"/>
      <c r="E150" s="54"/>
      <c r="F150" s="2"/>
      <c r="G150" s="47"/>
      <c r="H150" s="2"/>
      <c r="I150" s="47"/>
      <c r="J150" s="2"/>
    </row>
    <row r="151" spans="1:10" ht="21" customHeight="1">
      <c r="A151" s="53" t="s">
        <v>215</v>
      </c>
      <c r="B151" s="13">
        <v>3</v>
      </c>
      <c r="C151" s="37"/>
      <c r="D151" s="2"/>
      <c r="E151" s="54"/>
      <c r="F151" s="2"/>
      <c r="G151" s="47"/>
      <c r="H151" s="2"/>
      <c r="I151" s="47"/>
      <c r="J151" s="2"/>
    </row>
    <row r="152" spans="1:10" ht="21" customHeight="1">
      <c r="A152" s="37" t="s">
        <v>164</v>
      </c>
      <c r="C152" s="37"/>
      <c r="D152" s="73">
        <v>0.03</v>
      </c>
      <c r="E152" s="74"/>
      <c r="F152" s="75">
        <v>0.39</v>
      </c>
      <c r="G152" s="76"/>
      <c r="H152" s="76">
        <v>0.03</v>
      </c>
      <c r="I152" s="76"/>
      <c r="J152" s="75">
        <v>0.39</v>
      </c>
    </row>
    <row r="153" spans="1:10" ht="21" customHeight="1">
      <c r="A153" s="37" t="s">
        <v>165</v>
      </c>
      <c r="C153" s="37"/>
      <c r="D153" s="60" t="s">
        <v>68</v>
      </c>
      <c r="E153" s="74"/>
      <c r="F153" s="75">
        <v>0.01</v>
      </c>
      <c r="G153" s="76"/>
      <c r="H153" s="60" t="s">
        <v>68</v>
      </c>
      <c r="I153" s="76"/>
      <c r="J153" s="75">
        <v>0.01</v>
      </c>
    </row>
    <row r="154" spans="1:10" ht="21" customHeight="1" thickBot="1">
      <c r="A154" s="37" t="s">
        <v>195</v>
      </c>
      <c r="B154" s="13"/>
      <c r="C154" s="37"/>
      <c r="D154" s="77">
        <f>SUM(D152:D153)</f>
        <v>0.03</v>
      </c>
      <c r="E154" s="78"/>
      <c r="F154" s="79">
        <f>SUM(F152:F153)</f>
        <v>0.4</v>
      </c>
      <c r="G154" s="80"/>
      <c r="H154" s="77">
        <f>SUM(H152:H153)</f>
        <v>0.03</v>
      </c>
      <c r="I154" s="80"/>
      <c r="J154" s="79">
        <f>SUM(J152:J153)</f>
        <v>0.4</v>
      </c>
    </row>
    <row r="155" spans="1:10" ht="21" customHeight="1" thickTop="1">
      <c r="A155" s="35" t="s">
        <v>206</v>
      </c>
      <c r="B155" s="35"/>
      <c r="C155" s="35"/>
      <c r="D155" s="35"/>
      <c r="E155" s="35"/>
      <c r="F155" s="35"/>
      <c r="G155" s="35"/>
      <c r="H155" s="35"/>
      <c r="I155" s="112" t="s">
        <v>74</v>
      </c>
      <c r="J155" s="112"/>
    </row>
    <row r="156" spans="1:11" ht="21" customHeight="1">
      <c r="A156" s="35" t="s">
        <v>220</v>
      </c>
      <c r="B156" s="35"/>
      <c r="C156" s="35"/>
      <c r="D156" s="35"/>
      <c r="E156" s="35"/>
      <c r="F156" s="35"/>
      <c r="G156" s="35"/>
      <c r="H156" s="35"/>
      <c r="J156" s="13" t="s">
        <v>75</v>
      </c>
      <c r="K156" s="13"/>
    </row>
    <row r="157" spans="1:8" ht="21" customHeight="1">
      <c r="A157" s="35" t="s">
        <v>20</v>
      </c>
      <c r="B157" s="35"/>
      <c r="C157" s="35"/>
      <c r="D157" s="35"/>
      <c r="E157" s="35"/>
      <c r="F157" s="35"/>
      <c r="G157" s="35"/>
      <c r="H157" s="35"/>
    </row>
    <row r="158" spans="1:10" ht="21" customHeight="1">
      <c r="A158" s="35" t="s">
        <v>189</v>
      </c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21" customHeight="1">
      <c r="A159" s="36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ht="21" customHeight="1">
      <c r="A160" s="38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ht="21" customHeight="1">
      <c r="A161" s="38"/>
      <c r="B161" s="38"/>
      <c r="C161" s="38"/>
      <c r="D161" s="111" t="s">
        <v>18</v>
      </c>
      <c r="E161" s="111"/>
      <c r="F161" s="111"/>
      <c r="G161" s="111"/>
      <c r="H161" s="111"/>
      <c r="I161" s="111"/>
      <c r="J161" s="111"/>
    </row>
    <row r="162" spans="1:10" ht="21" customHeight="1">
      <c r="A162" s="38"/>
      <c r="B162" s="38"/>
      <c r="C162" s="38"/>
      <c r="D162" s="110" t="s">
        <v>65</v>
      </c>
      <c r="E162" s="110"/>
      <c r="F162" s="110"/>
      <c r="G162" s="40"/>
      <c r="H162" s="110" t="s">
        <v>108</v>
      </c>
      <c r="I162" s="110"/>
      <c r="J162" s="110"/>
    </row>
    <row r="163" spans="1:10" ht="21" customHeight="1">
      <c r="A163" s="38"/>
      <c r="B163" s="15" t="s">
        <v>22</v>
      </c>
      <c r="C163" s="38"/>
      <c r="D163" s="39">
        <v>2004</v>
      </c>
      <c r="E163" s="13"/>
      <c r="F163" s="39">
        <v>2003</v>
      </c>
      <c r="G163" s="13"/>
      <c r="H163" s="39">
        <v>2004</v>
      </c>
      <c r="I163" s="13"/>
      <c r="J163" s="39">
        <v>2003</v>
      </c>
    </row>
    <row r="164" spans="1:10" ht="21" customHeight="1">
      <c r="A164" s="66" t="s">
        <v>34</v>
      </c>
      <c r="B164" s="37"/>
      <c r="C164" s="37"/>
      <c r="D164" s="47"/>
      <c r="E164" s="54"/>
      <c r="F164" s="47"/>
      <c r="G164" s="47"/>
      <c r="H164" s="47"/>
      <c r="I164" s="47"/>
      <c r="J164" s="47"/>
    </row>
    <row r="165" spans="1:10" ht="21" customHeight="1">
      <c r="A165" s="67" t="s">
        <v>103</v>
      </c>
      <c r="B165" s="13">
        <v>4</v>
      </c>
      <c r="C165" s="37"/>
      <c r="D165" s="47">
        <v>1670098</v>
      </c>
      <c r="E165" s="47"/>
      <c r="F165" s="47">
        <v>338072</v>
      </c>
      <c r="G165" s="47"/>
      <c r="H165" s="47">
        <v>1669838</v>
      </c>
      <c r="I165" s="47"/>
      <c r="J165" s="47">
        <v>336168</v>
      </c>
    </row>
    <row r="166" spans="1:9" ht="21" customHeight="1">
      <c r="A166" s="67" t="s">
        <v>200</v>
      </c>
      <c r="B166" s="13"/>
      <c r="C166" s="37"/>
      <c r="E166" s="47"/>
      <c r="G166" s="47"/>
      <c r="I166" s="47"/>
    </row>
    <row r="167" spans="1:10" ht="21" customHeight="1">
      <c r="A167" s="67" t="s">
        <v>216</v>
      </c>
      <c r="B167" s="13"/>
      <c r="C167" s="37"/>
      <c r="D167" s="68" t="s">
        <v>68</v>
      </c>
      <c r="E167" s="47"/>
      <c r="F167" s="47">
        <v>123889</v>
      </c>
      <c r="G167" s="47"/>
      <c r="H167" s="81" t="s">
        <v>68</v>
      </c>
      <c r="I167" s="47"/>
      <c r="J167" s="47">
        <v>123889</v>
      </c>
    </row>
    <row r="168" spans="1:10" ht="21" customHeight="1">
      <c r="A168" s="67" t="s">
        <v>137</v>
      </c>
      <c r="B168" s="13" t="s">
        <v>232</v>
      </c>
      <c r="C168" s="37"/>
      <c r="D168" s="47">
        <v>15165</v>
      </c>
      <c r="E168" s="47"/>
      <c r="F168" s="47">
        <v>95678</v>
      </c>
      <c r="G168" s="47"/>
      <c r="H168" s="47">
        <v>15165</v>
      </c>
      <c r="I168" s="47"/>
      <c r="J168" s="2">
        <v>95678</v>
      </c>
    </row>
    <row r="169" spans="1:10" ht="21" customHeight="1">
      <c r="A169" s="69" t="s">
        <v>96</v>
      </c>
      <c r="B169" s="13">
        <v>4</v>
      </c>
      <c r="C169" s="37"/>
      <c r="D169" s="47">
        <v>39695</v>
      </c>
      <c r="E169" s="47"/>
      <c r="F169" s="47">
        <v>60094</v>
      </c>
      <c r="G169" s="47"/>
      <c r="H169" s="47">
        <v>36476</v>
      </c>
      <c r="I169" s="47"/>
      <c r="J169" s="47">
        <v>60056</v>
      </c>
    </row>
    <row r="170" spans="1:10" ht="21" customHeight="1">
      <c r="A170" s="69" t="s">
        <v>118</v>
      </c>
      <c r="B170" s="13"/>
      <c r="C170" s="37"/>
      <c r="D170" s="47"/>
      <c r="E170" s="47"/>
      <c r="F170" s="47"/>
      <c r="G170" s="47"/>
      <c r="H170" s="47"/>
      <c r="I170" s="47"/>
      <c r="J170" s="47"/>
    </row>
    <row r="171" spans="1:10" ht="21" customHeight="1">
      <c r="A171" s="69" t="s">
        <v>119</v>
      </c>
      <c r="B171" s="13"/>
      <c r="C171" s="37"/>
      <c r="D171" s="60" t="s">
        <v>68</v>
      </c>
      <c r="E171" s="47"/>
      <c r="F171" s="60" t="s">
        <v>68</v>
      </c>
      <c r="G171" s="47"/>
      <c r="H171" s="3">
        <v>585</v>
      </c>
      <c r="I171" s="47"/>
      <c r="J171" s="71" t="s">
        <v>68</v>
      </c>
    </row>
    <row r="172" spans="1:10" ht="21" customHeight="1">
      <c r="A172" s="66" t="s">
        <v>35</v>
      </c>
      <c r="B172" s="13"/>
      <c r="C172" s="37"/>
      <c r="D172" s="47">
        <f>SUM(D165:D171)</f>
        <v>1724958</v>
      </c>
      <c r="E172" s="47"/>
      <c r="F172" s="47">
        <f>SUM(F165:F171)</f>
        <v>617733</v>
      </c>
      <c r="G172" s="47"/>
      <c r="H172" s="47">
        <f>SUM(H165:H171)</f>
        <v>1722064</v>
      </c>
      <c r="I172" s="47"/>
      <c r="J172" s="47">
        <f>SUM(J165:J171)</f>
        <v>615791</v>
      </c>
    </row>
    <row r="173" spans="1:10" ht="21" customHeight="1">
      <c r="A173" s="37"/>
      <c r="B173" s="13"/>
      <c r="C173" s="37"/>
      <c r="D173" s="47"/>
      <c r="E173" s="47"/>
      <c r="F173" s="47"/>
      <c r="G173" s="47"/>
      <c r="H173" s="47"/>
      <c r="I173" s="47"/>
      <c r="J173" s="47"/>
    </row>
    <row r="174" spans="1:10" ht="21" customHeight="1">
      <c r="A174" s="53" t="s">
        <v>36</v>
      </c>
      <c r="B174" s="13"/>
      <c r="C174" s="37"/>
      <c r="D174" s="47"/>
      <c r="E174" s="47"/>
      <c r="F174" s="47"/>
      <c r="G174" s="47"/>
      <c r="H174" s="47"/>
      <c r="I174" s="47"/>
      <c r="J174" s="47"/>
    </row>
    <row r="175" spans="1:10" ht="21" customHeight="1">
      <c r="A175" s="37" t="s">
        <v>53</v>
      </c>
      <c r="B175" s="13">
        <v>4</v>
      </c>
      <c r="C175" s="37"/>
      <c r="D175" s="47">
        <v>1572308</v>
      </c>
      <c r="E175" s="47"/>
      <c r="F175" s="47">
        <v>351248</v>
      </c>
      <c r="G175" s="47"/>
      <c r="H175" s="47">
        <v>1569220</v>
      </c>
      <c r="I175" s="47"/>
      <c r="J175" s="47">
        <v>347076</v>
      </c>
    </row>
    <row r="176" spans="1:10" ht="21" customHeight="1">
      <c r="A176" s="37" t="s">
        <v>15</v>
      </c>
      <c r="B176" s="13"/>
      <c r="C176" s="37"/>
      <c r="D176" s="47">
        <v>66022</v>
      </c>
      <c r="E176" s="47"/>
      <c r="F176" s="47">
        <v>29119</v>
      </c>
      <c r="G176" s="47"/>
      <c r="H176" s="47">
        <v>65753</v>
      </c>
      <c r="I176" s="47"/>
      <c r="J176" s="47">
        <v>27333</v>
      </c>
    </row>
    <row r="177" spans="1:10" ht="21" customHeight="1">
      <c r="A177" s="37" t="s">
        <v>221</v>
      </c>
      <c r="B177" s="13"/>
      <c r="C177" s="37"/>
      <c r="D177" s="68" t="s">
        <v>68</v>
      </c>
      <c r="E177" s="47"/>
      <c r="F177" s="47">
        <v>39854</v>
      </c>
      <c r="G177" s="47"/>
      <c r="H177" s="81" t="s">
        <v>68</v>
      </c>
      <c r="I177" s="47"/>
      <c r="J177" s="47">
        <v>5194</v>
      </c>
    </row>
    <row r="178" spans="1:10" ht="21" customHeight="1">
      <c r="A178" s="37" t="s">
        <v>188</v>
      </c>
      <c r="B178" s="13"/>
      <c r="C178" s="37"/>
      <c r="D178" s="68" t="s">
        <v>68</v>
      </c>
      <c r="E178" s="47"/>
      <c r="F178" s="47">
        <v>16237</v>
      </c>
      <c r="G178" s="47"/>
      <c r="H178" s="81" t="s">
        <v>68</v>
      </c>
      <c r="I178" s="47"/>
      <c r="J178" s="47">
        <v>16237</v>
      </c>
    </row>
    <row r="179" spans="1:10" ht="21" customHeight="1">
      <c r="A179" s="37" t="s">
        <v>97</v>
      </c>
      <c r="B179" s="13"/>
      <c r="C179" s="37"/>
      <c r="D179" s="47"/>
      <c r="E179" s="47"/>
      <c r="F179" s="47"/>
      <c r="G179" s="47"/>
      <c r="H179" s="47"/>
      <c r="I179" s="47"/>
      <c r="J179" s="47"/>
    </row>
    <row r="180" spans="1:10" ht="21" customHeight="1">
      <c r="A180" s="37" t="s">
        <v>81</v>
      </c>
      <c r="B180" s="13"/>
      <c r="C180" s="37"/>
      <c r="D180" s="3">
        <v>6113</v>
      </c>
      <c r="E180" s="47"/>
      <c r="F180" s="60" t="s">
        <v>68</v>
      </c>
      <c r="G180" s="47"/>
      <c r="H180" s="3">
        <v>6576</v>
      </c>
      <c r="I180" s="47"/>
      <c r="J180" s="3">
        <v>34970</v>
      </c>
    </row>
    <row r="181" spans="1:10" ht="21" customHeight="1">
      <c r="A181" s="53" t="s">
        <v>16</v>
      </c>
      <c r="B181" s="13"/>
      <c r="C181" s="37"/>
      <c r="D181" s="3">
        <f>SUM(D175:D180)</f>
        <v>1644443</v>
      </c>
      <c r="E181" s="47"/>
      <c r="F181" s="3">
        <f>SUM(F175:F180)</f>
        <v>436458</v>
      </c>
      <c r="G181" s="47"/>
      <c r="H181" s="3">
        <f>SUM(H175:H180)</f>
        <v>1641549</v>
      </c>
      <c r="I181" s="47"/>
      <c r="J181" s="3">
        <f>SUM(J175:J180)</f>
        <v>430810</v>
      </c>
    </row>
    <row r="182" spans="1:10" ht="21" customHeight="1">
      <c r="A182" s="37"/>
      <c r="B182" s="13"/>
      <c r="C182" s="37"/>
      <c r="D182" s="47"/>
      <c r="E182" s="54"/>
      <c r="F182" s="54"/>
      <c r="G182" s="54"/>
      <c r="H182" s="54"/>
      <c r="I182" s="54"/>
      <c r="J182" s="54"/>
    </row>
    <row r="183" spans="1:10" ht="21" customHeight="1">
      <c r="A183" s="53" t="s">
        <v>156</v>
      </c>
      <c r="B183" s="13"/>
      <c r="C183" s="37"/>
      <c r="D183" s="47">
        <f>D172-D181</f>
        <v>80515</v>
      </c>
      <c r="E183" s="54"/>
      <c r="F183" s="47">
        <f>F172-F181</f>
        <v>181275</v>
      </c>
      <c r="G183" s="47"/>
      <c r="H183" s="47">
        <f>H172-H181</f>
        <v>80515</v>
      </c>
      <c r="I183" s="47"/>
      <c r="J183" s="47">
        <f>J172-J181</f>
        <v>184981</v>
      </c>
    </row>
    <row r="184" spans="1:10" ht="21" customHeight="1">
      <c r="A184" s="53" t="s">
        <v>41</v>
      </c>
      <c r="B184" s="13"/>
      <c r="C184" s="37"/>
      <c r="D184" s="2">
        <v>2956</v>
      </c>
      <c r="E184" s="47"/>
      <c r="F184" s="2">
        <v>11867</v>
      </c>
      <c r="G184" s="2"/>
      <c r="H184" s="70">
        <v>2956</v>
      </c>
      <c r="I184" s="2"/>
      <c r="J184" s="2">
        <v>1958</v>
      </c>
    </row>
    <row r="185" spans="1:10" ht="21" customHeight="1">
      <c r="A185" s="53" t="s">
        <v>157</v>
      </c>
      <c r="B185" s="13"/>
      <c r="C185" s="37"/>
      <c r="D185" s="60" t="s">
        <v>68</v>
      </c>
      <c r="E185" s="47"/>
      <c r="F185" s="3">
        <v>-107</v>
      </c>
      <c r="G185" s="47"/>
      <c r="H185" s="71" t="s">
        <v>68</v>
      </c>
      <c r="I185" s="47"/>
      <c r="J185" s="71" t="s">
        <v>68</v>
      </c>
    </row>
    <row r="186" spans="1:10" ht="21" customHeight="1">
      <c r="A186" s="53" t="s">
        <v>158</v>
      </c>
      <c r="B186" s="13"/>
      <c r="C186" s="37"/>
      <c r="D186" s="47">
        <f>D183-D184</f>
        <v>77559</v>
      </c>
      <c r="E186" s="47"/>
      <c r="F186" s="47">
        <f>SUM(F183-F184-F185)</f>
        <v>169515</v>
      </c>
      <c r="G186" s="47"/>
      <c r="H186" s="47">
        <f>H183-H184</f>
        <v>77559</v>
      </c>
      <c r="I186" s="47"/>
      <c r="J186" s="47">
        <f>J183-J184</f>
        <v>183023</v>
      </c>
    </row>
    <row r="187" spans="1:10" ht="21" customHeight="1">
      <c r="A187" s="53" t="s">
        <v>54</v>
      </c>
      <c r="B187" s="13"/>
      <c r="C187" s="37"/>
      <c r="D187" s="60" t="s">
        <v>68</v>
      </c>
      <c r="E187" s="47"/>
      <c r="F187" s="3">
        <v>13508</v>
      </c>
      <c r="G187" s="47"/>
      <c r="H187" s="60" t="s">
        <v>68</v>
      </c>
      <c r="I187" s="47"/>
      <c r="J187" s="60" t="s">
        <v>68</v>
      </c>
    </row>
    <row r="188" spans="1:10" ht="21" customHeight="1">
      <c r="A188" s="53" t="s">
        <v>138</v>
      </c>
      <c r="B188" s="13"/>
      <c r="C188" s="37"/>
      <c r="D188" s="72">
        <f>D186</f>
        <v>77559</v>
      </c>
      <c r="E188" s="47"/>
      <c r="F188" s="2">
        <f>F186+F187</f>
        <v>183023</v>
      </c>
      <c r="G188" s="47"/>
      <c r="H188" s="2">
        <f>H186</f>
        <v>77559</v>
      </c>
      <c r="I188" s="47"/>
      <c r="J188" s="2">
        <f>J186</f>
        <v>183023</v>
      </c>
    </row>
    <row r="189" spans="1:10" ht="21" customHeight="1">
      <c r="A189" s="53" t="s">
        <v>159</v>
      </c>
      <c r="C189" s="37"/>
      <c r="E189" s="47"/>
      <c r="G189" s="47"/>
      <c r="I189" s="47"/>
      <c r="J189" s="68"/>
    </row>
    <row r="190" spans="1:10" ht="21" customHeight="1">
      <c r="A190" s="37" t="s">
        <v>160</v>
      </c>
      <c r="B190" s="13">
        <v>14</v>
      </c>
      <c r="C190" s="37"/>
      <c r="D190" s="2">
        <v>-60692</v>
      </c>
      <c r="E190" s="47"/>
      <c r="F190" s="3">
        <v>10976</v>
      </c>
      <c r="G190" s="47"/>
      <c r="H190" s="2">
        <v>-60692</v>
      </c>
      <c r="I190" s="47"/>
      <c r="J190" s="2">
        <v>10976</v>
      </c>
    </row>
    <row r="191" spans="1:10" ht="21" customHeight="1" thickBot="1">
      <c r="A191" s="53" t="s">
        <v>196</v>
      </c>
      <c r="B191" s="13"/>
      <c r="C191" s="37"/>
      <c r="D191" s="34">
        <f>D188+D190</f>
        <v>16867</v>
      </c>
      <c r="E191" s="54"/>
      <c r="F191" s="34">
        <f>F188+F190</f>
        <v>193999</v>
      </c>
      <c r="G191" s="47"/>
      <c r="H191" s="34">
        <f>H188+H190</f>
        <v>16867</v>
      </c>
      <c r="I191" s="47"/>
      <c r="J191" s="34">
        <f>J188+J190</f>
        <v>193999</v>
      </c>
    </row>
    <row r="192" spans="1:10" ht="21" customHeight="1" thickTop="1">
      <c r="A192" s="53"/>
      <c r="B192" s="13"/>
      <c r="C192" s="37"/>
      <c r="D192" s="2"/>
      <c r="E192" s="54"/>
      <c r="F192" s="2"/>
      <c r="G192" s="47"/>
      <c r="H192" s="2"/>
      <c r="I192" s="47"/>
      <c r="J192" s="2"/>
    </row>
    <row r="193" spans="1:10" ht="21" customHeight="1">
      <c r="A193" s="53" t="s">
        <v>215</v>
      </c>
      <c r="B193" s="13">
        <v>3</v>
      </c>
      <c r="C193" s="37"/>
      <c r="D193" s="2"/>
      <c r="E193" s="54"/>
      <c r="F193" s="2"/>
      <c r="G193" s="47"/>
      <c r="H193" s="2"/>
      <c r="I193" s="47"/>
      <c r="J193" s="2"/>
    </row>
    <row r="194" spans="1:10" ht="21" customHeight="1">
      <c r="A194" s="37" t="s">
        <v>164</v>
      </c>
      <c r="C194" s="37"/>
      <c r="D194" s="73">
        <v>0.05</v>
      </c>
      <c r="E194" s="74"/>
      <c r="F194" s="75">
        <v>0.52</v>
      </c>
      <c r="G194" s="76"/>
      <c r="H194" s="76">
        <v>0.05</v>
      </c>
      <c r="I194" s="76"/>
      <c r="J194" s="75">
        <v>0.52</v>
      </c>
    </row>
    <row r="195" spans="1:10" ht="21" customHeight="1">
      <c r="A195" s="37" t="s">
        <v>165</v>
      </c>
      <c r="C195" s="37"/>
      <c r="D195" s="82">
        <v>-0.04</v>
      </c>
      <c r="E195" s="74"/>
      <c r="F195" s="75">
        <v>0.03</v>
      </c>
      <c r="G195" s="76"/>
      <c r="H195" s="82">
        <v>-0.04</v>
      </c>
      <c r="I195" s="76"/>
      <c r="J195" s="75">
        <v>0.03</v>
      </c>
    </row>
    <row r="196" spans="1:10" ht="21" customHeight="1" thickBot="1">
      <c r="A196" s="37" t="s">
        <v>195</v>
      </c>
      <c r="B196" s="13"/>
      <c r="C196" s="37"/>
      <c r="D196" s="79">
        <f>SUM(D194:D195)</f>
        <v>0.010000000000000002</v>
      </c>
      <c r="E196" s="78"/>
      <c r="F196" s="79">
        <f>SUM(F194:F195)</f>
        <v>0.55</v>
      </c>
      <c r="G196" s="80"/>
      <c r="H196" s="79">
        <f>SUM(H194:H195)</f>
        <v>0.010000000000000002</v>
      </c>
      <c r="I196" s="80"/>
      <c r="J196" s="79">
        <f>SUM(J194:J195)</f>
        <v>0.55</v>
      </c>
    </row>
    <row r="197" spans="1:10" ht="21" customHeight="1" thickTop="1">
      <c r="A197" s="83"/>
      <c r="B197" s="37"/>
      <c r="C197" s="37"/>
      <c r="D197" s="51"/>
      <c r="E197" s="52"/>
      <c r="F197" s="51"/>
      <c r="G197" s="52"/>
      <c r="H197" s="51"/>
      <c r="I197" s="52"/>
      <c r="J197" s="51"/>
    </row>
    <row r="198" spans="1:10" ht="21" customHeight="1">
      <c r="A198" s="84"/>
      <c r="D198" s="85"/>
      <c r="E198" s="86"/>
      <c r="F198" s="85"/>
      <c r="G198" s="86"/>
      <c r="H198" s="85"/>
      <c r="I198" s="86"/>
      <c r="J198" s="85"/>
    </row>
    <row r="199" spans="1:10" ht="21" customHeight="1">
      <c r="A199" s="84"/>
      <c r="D199" s="85"/>
      <c r="E199" s="86"/>
      <c r="F199" s="85"/>
      <c r="G199" s="86"/>
      <c r="H199" s="85"/>
      <c r="I199" s="86"/>
      <c r="J199" s="85"/>
    </row>
    <row r="200" ht="21" customHeight="1">
      <c r="A200" s="84"/>
    </row>
    <row r="201" spans="1:9" ht="21" customHeight="1">
      <c r="A201" s="84"/>
      <c r="B201" s="84"/>
      <c r="C201" s="84"/>
      <c r="D201" s="87"/>
      <c r="E201" s="87"/>
      <c r="F201" s="87"/>
      <c r="G201" s="87"/>
      <c r="H201" s="87"/>
      <c r="I201" s="86"/>
    </row>
    <row r="202" spans="1:10" ht="21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</row>
    <row r="203" spans="1:10" ht="21" customHeight="1">
      <c r="A203" s="84"/>
      <c r="D203" s="86"/>
      <c r="E203" s="86"/>
      <c r="F203" s="86"/>
      <c r="G203" s="86"/>
      <c r="H203" s="86"/>
      <c r="I203" s="86"/>
      <c r="J203" s="86"/>
    </row>
  </sheetData>
  <mergeCells count="16">
    <mergeCell ref="D162:F162"/>
    <mergeCell ref="H162:J162"/>
    <mergeCell ref="D90:J90"/>
    <mergeCell ref="D8:F8"/>
    <mergeCell ref="H8:J8"/>
    <mergeCell ref="D91:F91"/>
    <mergeCell ref="H91:J91"/>
    <mergeCell ref="I155:J155"/>
    <mergeCell ref="D161:J161"/>
    <mergeCell ref="H120:J120"/>
    <mergeCell ref="D120:F120"/>
    <mergeCell ref="D119:J119"/>
    <mergeCell ref="D7:J7"/>
    <mergeCell ref="D48:F48"/>
    <mergeCell ref="H48:J48"/>
    <mergeCell ref="D47:J47"/>
  </mergeCells>
  <printOptions/>
  <pageMargins left="1" right="0.4" top="0.48" bottom="0.4" header="0.5" footer="0.4"/>
  <pageSetup firstPageNumber="3" useFirstPageNumber="1" horizontalDpi="600" verticalDpi="600" orientation="portrait" paperSize="9" scale="75" r:id="rId1"/>
  <headerFooter alignWithMargins="0">
    <oddFooter>&amp;L        The accompanying notes are an integral part of these financial statements.
&amp;R&amp;P</oddFooter>
  </headerFooter>
  <rowBreaks count="4" manualBreakCount="4">
    <brk id="40" max="255" man="1"/>
    <brk id="83" max="255" man="1"/>
    <brk id="112" max="9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showGridLines="0" tabSelected="1" workbookViewId="0" topLeftCell="A1">
      <selection activeCell="K15" sqref="K15"/>
    </sheetView>
  </sheetViews>
  <sheetFormatPr defaultColWidth="9.140625" defaultRowHeight="21" customHeight="1"/>
  <cols>
    <col min="1" max="1" width="38.7109375" style="5" customWidth="1"/>
    <col min="2" max="2" width="2.7109375" style="5" customWidth="1"/>
    <col min="3" max="3" width="9.140625" style="5" customWidth="1"/>
    <col min="4" max="4" width="1.57421875" style="5" hidden="1" customWidth="1"/>
    <col min="5" max="5" width="9.7109375" style="5" customWidth="1"/>
    <col min="6" max="6" width="2.7109375" style="5" customWidth="1"/>
    <col min="7" max="7" width="10.00390625" style="5" customWidth="1"/>
    <col min="8" max="8" width="2.7109375" style="5" customWidth="1"/>
    <col min="9" max="9" width="13.140625" style="5" customWidth="1"/>
    <col min="10" max="10" width="2.7109375" style="5" customWidth="1"/>
    <col min="11" max="11" width="18.28125" style="5" customWidth="1"/>
    <col min="12" max="12" width="2.7109375" style="5" customWidth="1"/>
    <col min="13" max="13" width="19.140625" style="5" customWidth="1"/>
    <col min="14" max="14" width="2.7109375" style="5" customWidth="1"/>
    <col min="15" max="15" width="12.421875" style="5" customWidth="1"/>
    <col min="16" max="16" width="2.7109375" style="5" customWidth="1"/>
    <col min="17" max="17" width="12.8515625" style="5" customWidth="1"/>
    <col min="18" max="18" width="2.7109375" style="5" customWidth="1"/>
    <col min="19" max="19" width="12.8515625" style="5" customWidth="1"/>
    <col min="20" max="16384" width="9.140625" style="5" customWidth="1"/>
  </cols>
  <sheetData>
    <row r="1" spans="1:19" ht="21" customHeight="1">
      <c r="A1" s="4" t="s">
        <v>207</v>
      </c>
      <c r="R1" s="115" t="s">
        <v>74</v>
      </c>
      <c r="S1" s="115"/>
    </row>
    <row r="2" spans="1:19" ht="21" customHeight="1">
      <c r="A2" s="35" t="s">
        <v>220</v>
      </c>
      <c r="R2" s="115" t="s">
        <v>75</v>
      </c>
      <c r="S2" s="115"/>
    </row>
    <row r="3" ht="21" customHeight="1">
      <c r="A3" s="4" t="s">
        <v>42</v>
      </c>
    </row>
    <row r="4" ht="21" customHeight="1">
      <c r="A4" s="4" t="s">
        <v>189</v>
      </c>
    </row>
    <row r="6" spans="3:19" ht="21" customHeight="1">
      <c r="C6" s="6"/>
      <c r="D6" s="6"/>
      <c r="E6" s="6"/>
      <c r="F6" s="6"/>
      <c r="G6" s="113" t="s">
        <v>18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2:19" ht="21" customHeight="1">
      <c r="B7" s="8"/>
      <c r="C7" s="6"/>
      <c r="D7" s="6"/>
      <c r="E7" s="8"/>
      <c r="F7" s="6"/>
      <c r="G7" s="114" t="s">
        <v>65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2:19" ht="21" customHeight="1">
      <c r="B8" s="8"/>
      <c r="C8" s="6"/>
      <c r="D8" s="6"/>
      <c r="E8" s="8"/>
      <c r="F8" s="6"/>
      <c r="G8" s="6"/>
      <c r="H8" s="6"/>
      <c r="I8" s="6"/>
      <c r="J8" s="6"/>
      <c r="K8" s="6" t="s">
        <v>167</v>
      </c>
      <c r="L8" s="6"/>
      <c r="M8" s="6"/>
      <c r="N8" s="6"/>
      <c r="O8" s="6"/>
      <c r="P8" s="6"/>
      <c r="Q8" s="6"/>
      <c r="R8" s="6"/>
      <c r="S8" s="6"/>
    </row>
    <row r="9" spans="1:27" s="11" customFormat="1" ht="21" customHeight="1">
      <c r="A9" s="9"/>
      <c r="B9" s="10"/>
      <c r="C9" s="10"/>
      <c r="D9" s="10"/>
      <c r="F9" s="10"/>
      <c r="G9" s="12" t="s">
        <v>99</v>
      </c>
      <c r="H9" s="10"/>
      <c r="I9" s="13" t="s">
        <v>145</v>
      </c>
      <c r="J9" s="10"/>
      <c r="K9" s="13" t="s">
        <v>166</v>
      </c>
      <c r="L9" s="10"/>
      <c r="N9" s="10"/>
      <c r="O9" s="10"/>
      <c r="P9" s="10"/>
      <c r="Q9" s="14"/>
      <c r="R9" s="10"/>
      <c r="S9" s="10"/>
      <c r="T9" s="14"/>
      <c r="U9" s="14"/>
      <c r="V9" s="14"/>
      <c r="W9" s="14"/>
      <c r="X9" s="14"/>
      <c r="Y9" s="14"/>
      <c r="Z9" s="14"/>
      <c r="AA9" s="14"/>
    </row>
    <row r="10" spans="1:27" s="11" customFormat="1" ht="21" customHeight="1">
      <c r="A10" s="9"/>
      <c r="B10" s="10"/>
      <c r="C10" s="14"/>
      <c r="D10" s="10"/>
      <c r="F10" s="10"/>
      <c r="G10" s="12" t="s">
        <v>115</v>
      </c>
      <c r="H10" s="10"/>
      <c r="I10" s="13" t="s">
        <v>144</v>
      </c>
      <c r="J10" s="10"/>
      <c r="K10" s="13" t="s">
        <v>168</v>
      </c>
      <c r="L10" s="10"/>
      <c r="M10" s="12" t="s">
        <v>162</v>
      </c>
      <c r="N10" s="10"/>
      <c r="O10" s="14"/>
      <c r="P10" s="10"/>
      <c r="Q10" s="12" t="s">
        <v>55</v>
      </c>
      <c r="R10" s="10"/>
      <c r="S10" s="10"/>
      <c r="T10" s="14"/>
      <c r="U10" s="14"/>
      <c r="V10" s="14"/>
      <c r="W10" s="14"/>
      <c r="X10" s="14"/>
      <c r="Y10" s="14"/>
      <c r="Z10" s="14"/>
      <c r="AA10" s="14"/>
    </row>
    <row r="11" spans="1:27" s="11" customFormat="1" ht="21" customHeight="1">
      <c r="A11" s="9"/>
      <c r="B11" s="10"/>
      <c r="D11" s="10"/>
      <c r="E11" s="7" t="s">
        <v>22</v>
      </c>
      <c r="F11" s="10"/>
      <c r="G11" s="7" t="s">
        <v>98</v>
      </c>
      <c r="H11" s="10"/>
      <c r="I11" s="15" t="s">
        <v>171</v>
      </c>
      <c r="J11" s="10"/>
      <c r="K11" s="15" t="s">
        <v>169</v>
      </c>
      <c r="L11" s="10"/>
      <c r="M11" s="7" t="s">
        <v>104</v>
      </c>
      <c r="N11" s="10"/>
      <c r="O11" s="7" t="s">
        <v>52</v>
      </c>
      <c r="P11" s="10"/>
      <c r="Q11" s="7" t="s">
        <v>56</v>
      </c>
      <c r="R11" s="10"/>
      <c r="S11" s="7" t="s">
        <v>17</v>
      </c>
      <c r="T11" s="14"/>
      <c r="U11" s="14"/>
      <c r="V11" s="14"/>
      <c r="W11" s="14"/>
      <c r="X11" s="14"/>
      <c r="Y11" s="14"/>
      <c r="Z11" s="14"/>
      <c r="AA11" s="14"/>
    </row>
    <row r="12" spans="1:27" s="11" customFormat="1" ht="21" customHeight="1">
      <c r="A12" s="9"/>
      <c r="B12" s="10"/>
      <c r="D12" s="10"/>
      <c r="E12" s="6"/>
      <c r="F12" s="10"/>
      <c r="G12" s="6"/>
      <c r="H12" s="10"/>
      <c r="I12" s="16"/>
      <c r="J12" s="10"/>
      <c r="K12" s="6"/>
      <c r="L12" s="10"/>
      <c r="M12" s="6"/>
      <c r="N12" s="10"/>
      <c r="O12" s="6"/>
      <c r="P12" s="10"/>
      <c r="Q12" s="6"/>
      <c r="R12" s="10"/>
      <c r="S12" s="6"/>
      <c r="T12" s="14"/>
      <c r="U12" s="14"/>
      <c r="V12" s="14"/>
      <c r="W12" s="14"/>
      <c r="X12" s="14"/>
      <c r="Y12" s="14"/>
      <c r="Z12" s="14"/>
      <c r="AA12" s="14"/>
    </row>
    <row r="13" spans="1:27" s="11" customFormat="1" ht="21" customHeight="1">
      <c r="A13" s="17" t="s">
        <v>161</v>
      </c>
      <c r="B13" s="10"/>
      <c r="D13" s="10"/>
      <c r="E13" s="6"/>
      <c r="F13" s="10"/>
      <c r="G13" s="18">
        <v>350394</v>
      </c>
      <c r="H13" s="18"/>
      <c r="I13" s="19" t="s">
        <v>68</v>
      </c>
      <c r="J13" s="18"/>
      <c r="K13" s="20">
        <v>95628</v>
      </c>
      <c r="L13" s="18"/>
      <c r="M13" s="19" t="s">
        <v>68</v>
      </c>
      <c r="N13" s="18"/>
      <c r="O13" s="18">
        <v>-347852</v>
      </c>
      <c r="P13" s="18"/>
      <c r="Q13" s="18">
        <v>23343</v>
      </c>
      <c r="R13" s="18"/>
      <c r="S13" s="18">
        <f>SUM(F13:R13)</f>
        <v>121513</v>
      </c>
      <c r="T13" s="14"/>
      <c r="U13" s="14"/>
      <c r="V13" s="14"/>
      <c r="W13" s="14"/>
      <c r="X13" s="14"/>
      <c r="Y13" s="14"/>
      <c r="Z13" s="14"/>
      <c r="AA13" s="14"/>
    </row>
    <row r="14" spans="1:27" s="11" customFormat="1" ht="21" customHeight="1">
      <c r="A14" s="18" t="s">
        <v>66</v>
      </c>
      <c r="B14" s="10"/>
      <c r="D14" s="10"/>
      <c r="E14" s="6"/>
      <c r="F14" s="10"/>
      <c r="G14" s="19" t="s">
        <v>68</v>
      </c>
      <c r="H14" s="18"/>
      <c r="I14" s="19" t="s">
        <v>68</v>
      </c>
      <c r="J14" s="18"/>
      <c r="K14" s="19" t="s">
        <v>68</v>
      </c>
      <c r="L14" s="18"/>
      <c r="M14" s="19" t="s">
        <v>68</v>
      </c>
      <c r="N14" s="18"/>
      <c r="O14" s="20">
        <v>193999</v>
      </c>
      <c r="P14" s="18"/>
      <c r="Q14" s="19" t="s">
        <v>68</v>
      </c>
      <c r="R14" s="18"/>
      <c r="S14" s="20">
        <f>SUM(G14:Q14)</f>
        <v>193999</v>
      </c>
      <c r="T14" s="14"/>
      <c r="U14" s="14"/>
      <c r="V14" s="14"/>
      <c r="W14" s="14"/>
      <c r="X14" s="14"/>
      <c r="Y14" s="14"/>
      <c r="Z14" s="14"/>
      <c r="AA14" s="14"/>
    </row>
    <row r="15" spans="1:27" s="11" customFormat="1" ht="21" customHeight="1">
      <c r="A15" s="49" t="s">
        <v>198</v>
      </c>
      <c r="B15" s="10"/>
      <c r="D15" s="10"/>
      <c r="E15" s="6"/>
      <c r="F15" s="10"/>
      <c r="G15" s="29" t="s">
        <v>68</v>
      </c>
      <c r="H15" s="18"/>
      <c r="I15" s="29" t="s">
        <v>68</v>
      </c>
      <c r="J15" s="18"/>
      <c r="K15" s="20">
        <f>-K13</f>
        <v>-95628</v>
      </c>
      <c r="L15" s="18"/>
      <c r="M15" s="29" t="s">
        <v>68</v>
      </c>
      <c r="N15" s="29"/>
      <c r="O15" s="29" t="s">
        <v>68</v>
      </c>
      <c r="P15" s="29"/>
      <c r="Q15" s="29" t="s">
        <v>68</v>
      </c>
      <c r="R15" s="18"/>
      <c r="S15" s="20">
        <f>SUM(K15:R15)</f>
        <v>-95628</v>
      </c>
      <c r="T15" s="14"/>
      <c r="U15" s="14"/>
      <c r="V15" s="14"/>
      <c r="W15" s="14"/>
      <c r="X15" s="14"/>
      <c r="Y15" s="14"/>
      <c r="Z15" s="14"/>
      <c r="AA15" s="14"/>
    </row>
    <row r="16" spans="1:27" s="11" customFormat="1" ht="21" customHeight="1">
      <c r="A16" s="49" t="s">
        <v>147</v>
      </c>
      <c r="B16" s="10"/>
      <c r="D16" s="10"/>
      <c r="E16" s="6" t="s">
        <v>228</v>
      </c>
      <c r="F16" s="10"/>
      <c r="G16" s="31">
        <v>11220</v>
      </c>
      <c r="H16" s="18"/>
      <c r="I16" s="29" t="s">
        <v>68</v>
      </c>
      <c r="J16" s="29"/>
      <c r="K16" s="29" t="s">
        <v>68</v>
      </c>
      <c r="L16" s="18"/>
      <c r="M16" s="31">
        <v>-2581</v>
      </c>
      <c r="N16" s="29"/>
      <c r="O16" s="29" t="s">
        <v>68</v>
      </c>
      <c r="P16" s="29"/>
      <c r="Q16" s="29" t="s">
        <v>68</v>
      </c>
      <c r="R16" s="18"/>
      <c r="S16" s="20">
        <f>SUM(G16:Q16)</f>
        <v>8639</v>
      </c>
      <c r="T16" s="14"/>
      <c r="U16" s="14"/>
      <c r="V16" s="14"/>
      <c r="W16" s="14"/>
      <c r="X16" s="14"/>
      <c r="Y16" s="14"/>
      <c r="Z16" s="14"/>
      <c r="AA16" s="14"/>
    </row>
    <row r="17" spans="1:27" s="11" customFormat="1" ht="21" customHeight="1">
      <c r="A17" s="18" t="s">
        <v>80</v>
      </c>
      <c r="B17" s="10"/>
      <c r="D17" s="10"/>
      <c r="E17" s="6"/>
      <c r="F17" s="10"/>
      <c r="G17" s="19" t="s">
        <v>68</v>
      </c>
      <c r="H17" s="18"/>
      <c r="I17" s="19" t="s">
        <v>68</v>
      </c>
      <c r="J17" s="18"/>
      <c r="K17" s="19" t="s">
        <v>68</v>
      </c>
      <c r="L17" s="18"/>
      <c r="M17" s="19" t="s">
        <v>68</v>
      </c>
      <c r="N17" s="18"/>
      <c r="O17" s="19" t="s">
        <v>68</v>
      </c>
      <c r="P17" s="18"/>
      <c r="Q17" s="18">
        <v>-13508</v>
      </c>
      <c r="R17" s="18"/>
      <c r="S17" s="18">
        <f>SUM(G17:Q17)</f>
        <v>-13508</v>
      </c>
      <c r="T17" s="14"/>
      <c r="U17" s="14"/>
      <c r="V17" s="14"/>
      <c r="W17" s="14"/>
      <c r="X17" s="14"/>
      <c r="Y17" s="14"/>
      <c r="Z17" s="14"/>
      <c r="AA17" s="14"/>
    </row>
    <row r="18" spans="1:27" s="11" customFormat="1" ht="21" customHeight="1" thickBot="1">
      <c r="A18" s="17" t="s">
        <v>190</v>
      </c>
      <c r="B18" s="10"/>
      <c r="D18" s="10"/>
      <c r="E18" s="6"/>
      <c r="F18" s="10"/>
      <c r="G18" s="21">
        <f>SUM(G13:G17)</f>
        <v>361614</v>
      </c>
      <c r="H18" s="18"/>
      <c r="I18" s="22" t="s">
        <v>68</v>
      </c>
      <c r="J18" s="18"/>
      <c r="K18" s="30" t="s">
        <v>68</v>
      </c>
      <c r="L18" s="18"/>
      <c r="M18" s="23">
        <f>SUM(M16:M17)</f>
        <v>-2581</v>
      </c>
      <c r="N18" s="18"/>
      <c r="O18" s="23">
        <f>SUM(O13:O17)</f>
        <v>-153853</v>
      </c>
      <c r="P18" s="18"/>
      <c r="Q18" s="21">
        <f>SUM(Q13:Q17)</f>
        <v>9835</v>
      </c>
      <c r="R18" s="18"/>
      <c r="S18" s="21">
        <f>SUM(S13:S17)</f>
        <v>215015</v>
      </c>
      <c r="T18" s="14"/>
      <c r="U18" s="14"/>
      <c r="V18" s="14"/>
      <c r="W18" s="14"/>
      <c r="X18" s="14"/>
      <c r="Y18" s="14"/>
      <c r="Z18" s="14"/>
      <c r="AA18" s="14"/>
    </row>
    <row r="19" spans="1:27" s="11" customFormat="1" ht="21" customHeight="1" thickTop="1">
      <c r="A19" s="9"/>
      <c r="B19" s="10"/>
      <c r="D19" s="10"/>
      <c r="E19" s="6"/>
      <c r="F19" s="10"/>
      <c r="G19" s="6"/>
      <c r="H19" s="10"/>
      <c r="I19" s="6"/>
      <c r="J19" s="10"/>
      <c r="K19" s="24"/>
      <c r="L19" s="10"/>
      <c r="M19" s="6"/>
      <c r="N19" s="10"/>
      <c r="O19" s="6"/>
      <c r="P19" s="10"/>
      <c r="Q19" s="6"/>
      <c r="R19" s="10"/>
      <c r="S19" s="6"/>
      <c r="T19" s="14"/>
      <c r="U19" s="14"/>
      <c r="V19" s="14"/>
      <c r="W19" s="14"/>
      <c r="X19" s="14"/>
      <c r="Y19" s="14"/>
      <c r="Z19" s="14"/>
      <c r="AA19" s="14"/>
    </row>
    <row r="20" spans="1:19" s="18" customFormat="1" ht="21" customHeight="1">
      <c r="A20" s="17" t="s">
        <v>146</v>
      </c>
      <c r="G20" s="18">
        <v>1600000</v>
      </c>
      <c r="I20" s="18">
        <v>-35129</v>
      </c>
      <c r="K20" s="19" t="s">
        <v>68</v>
      </c>
      <c r="M20" s="20">
        <v>23152</v>
      </c>
      <c r="O20" s="18">
        <v>-177247</v>
      </c>
      <c r="Q20" s="18">
        <v>6212</v>
      </c>
      <c r="S20" s="18">
        <f>SUM(F20:R20)</f>
        <v>1416988</v>
      </c>
    </row>
    <row r="21" spans="1:19" s="18" customFormat="1" ht="21" customHeight="1">
      <c r="A21" s="18" t="s">
        <v>66</v>
      </c>
      <c r="G21" s="19" t="s">
        <v>68</v>
      </c>
      <c r="I21" s="19" t="s">
        <v>68</v>
      </c>
      <c r="K21" s="19" t="s">
        <v>68</v>
      </c>
      <c r="M21" s="19" t="s">
        <v>68</v>
      </c>
      <c r="O21" s="18">
        <v>16867</v>
      </c>
      <c r="Q21" s="19" t="s">
        <v>68</v>
      </c>
      <c r="S21" s="18">
        <f>SUM(G21:Q21)</f>
        <v>16867</v>
      </c>
    </row>
    <row r="22" spans="1:19" s="18" customFormat="1" ht="21" customHeight="1">
      <c r="A22" s="18" t="s">
        <v>147</v>
      </c>
      <c r="E22" s="19" t="s">
        <v>228</v>
      </c>
      <c r="G22" s="19" t="s">
        <v>68</v>
      </c>
      <c r="I22" s="20">
        <v>20835</v>
      </c>
      <c r="K22" s="19" t="s">
        <v>68</v>
      </c>
      <c r="M22" s="20">
        <v>60692</v>
      </c>
      <c r="O22" s="19" t="s">
        <v>68</v>
      </c>
      <c r="Q22" s="19" t="s">
        <v>68</v>
      </c>
      <c r="S22" s="18">
        <f>I22+M22</f>
        <v>81527</v>
      </c>
    </row>
    <row r="23" spans="1:19" s="18" customFormat="1" ht="21" customHeight="1">
      <c r="A23" s="49" t="s">
        <v>217</v>
      </c>
      <c r="E23" s="19">
        <v>13</v>
      </c>
      <c r="G23" s="19" t="s">
        <v>68</v>
      </c>
      <c r="I23" s="19" t="s">
        <v>68</v>
      </c>
      <c r="K23" s="19" t="s">
        <v>68</v>
      </c>
      <c r="M23" s="20">
        <v>-23152</v>
      </c>
      <c r="O23" s="20">
        <v>23152</v>
      </c>
      <c r="Q23" s="19" t="s">
        <v>68</v>
      </c>
      <c r="S23" s="19" t="s">
        <v>68</v>
      </c>
    </row>
    <row r="24" spans="1:19" s="18" customFormat="1" ht="21" customHeight="1">
      <c r="A24" s="18" t="s">
        <v>39</v>
      </c>
      <c r="G24" s="19" t="s">
        <v>68</v>
      </c>
      <c r="I24" s="19" t="s">
        <v>68</v>
      </c>
      <c r="K24" s="19" t="s">
        <v>68</v>
      </c>
      <c r="M24" s="19" t="s">
        <v>68</v>
      </c>
      <c r="O24" s="19" t="s">
        <v>68</v>
      </c>
      <c r="Q24" s="18">
        <v>-6212</v>
      </c>
      <c r="S24" s="18">
        <f>SUM(G24:Q24)</f>
        <v>-6212</v>
      </c>
    </row>
    <row r="25" spans="1:19" s="18" customFormat="1" ht="21" customHeight="1" thickBot="1">
      <c r="A25" s="17" t="s">
        <v>191</v>
      </c>
      <c r="G25" s="21">
        <f>SUM(G20:G24)</f>
        <v>1600000</v>
      </c>
      <c r="I25" s="21">
        <f>SUM(I20:I24)</f>
        <v>-14294</v>
      </c>
      <c r="K25" s="22" t="s">
        <v>68</v>
      </c>
      <c r="M25" s="23">
        <f>SUM(M20:M24)</f>
        <v>60692</v>
      </c>
      <c r="O25" s="23">
        <f>SUM(O20:O24)</f>
        <v>-137228</v>
      </c>
      <c r="Q25" s="22" t="s">
        <v>68</v>
      </c>
      <c r="S25" s="21">
        <f>S20+S21+S22+S24</f>
        <v>1509170</v>
      </c>
    </row>
    <row r="26" s="18" customFormat="1" ht="21" customHeight="1" thickTop="1"/>
    <row r="27" spans="1:19" ht="21" customHeight="1">
      <c r="A27" s="4" t="s">
        <v>207</v>
      </c>
      <c r="R27" s="115" t="s">
        <v>74</v>
      </c>
      <c r="S27" s="115"/>
    </row>
    <row r="28" spans="1:19" ht="21" customHeight="1">
      <c r="A28" s="35" t="s">
        <v>220</v>
      </c>
      <c r="R28" s="115" t="s">
        <v>75</v>
      </c>
      <c r="S28" s="115"/>
    </row>
    <row r="29" ht="21" customHeight="1">
      <c r="A29" s="4" t="s">
        <v>42</v>
      </c>
    </row>
    <row r="30" ht="21" customHeight="1">
      <c r="A30" s="4" t="s">
        <v>192</v>
      </c>
    </row>
    <row r="31" s="18" customFormat="1" ht="21" customHeight="1"/>
    <row r="32" spans="3:19" s="18" customFormat="1" ht="21" customHeight="1">
      <c r="C32" s="10"/>
      <c r="D32" s="10"/>
      <c r="E32" s="6"/>
      <c r="F32" s="6"/>
      <c r="H32" s="6"/>
      <c r="I32" s="113" t="s">
        <v>18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3:19" s="18" customFormat="1" ht="21" customHeight="1">
      <c r="C33" s="10"/>
      <c r="D33" s="10"/>
      <c r="E33" s="6"/>
      <c r="F33" s="6"/>
      <c r="H33" s="6"/>
      <c r="I33" s="114" t="s">
        <v>101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3:19" s="18" customFormat="1" ht="21" customHeight="1">
      <c r="C34" s="25"/>
      <c r="D34" s="10"/>
      <c r="E34" s="26"/>
      <c r="F34" s="26"/>
      <c r="H34" s="10"/>
      <c r="J34" s="10"/>
      <c r="L34" s="10"/>
      <c r="M34" s="6" t="s">
        <v>167</v>
      </c>
      <c r="N34" s="10"/>
      <c r="P34" s="10"/>
      <c r="Q34" s="12"/>
      <c r="R34" s="10"/>
      <c r="S34" s="10"/>
    </row>
    <row r="35" spans="3:19" s="18" customFormat="1" ht="21" customHeight="1">
      <c r="C35" s="12"/>
      <c r="D35" s="10"/>
      <c r="E35" s="26"/>
      <c r="F35" s="26"/>
      <c r="H35" s="10"/>
      <c r="I35" s="12" t="s">
        <v>99</v>
      </c>
      <c r="J35" s="10"/>
      <c r="K35" s="13" t="s">
        <v>145</v>
      </c>
      <c r="L35" s="10"/>
      <c r="M35" s="13" t="s">
        <v>166</v>
      </c>
      <c r="N35" s="10"/>
      <c r="P35" s="10"/>
      <c r="Q35" s="12"/>
      <c r="R35" s="10"/>
      <c r="S35" s="10"/>
    </row>
    <row r="36" spans="3:19" s="18" customFormat="1" ht="21" customHeight="1">
      <c r="C36" s="12"/>
      <c r="D36" s="10"/>
      <c r="E36" s="26"/>
      <c r="F36" s="26"/>
      <c r="H36" s="10"/>
      <c r="I36" s="12" t="s">
        <v>115</v>
      </c>
      <c r="J36" s="10"/>
      <c r="K36" s="13" t="s">
        <v>144</v>
      </c>
      <c r="L36" s="10"/>
      <c r="M36" s="13" t="s">
        <v>168</v>
      </c>
      <c r="N36" s="10"/>
      <c r="O36" s="19" t="s">
        <v>162</v>
      </c>
      <c r="P36" s="10"/>
      <c r="Q36" s="12"/>
      <c r="R36" s="10"/>
      <c r="S36" s="10"/>
    </row>
    <row r="37" spans="4:19" s="18" customFormat="1" ht="21" customHeight="1">
      <c r="D37" s="10"/>
      <c r="F37" s="26"/>
      <c r="G37" s="7" t="s">
        <v>22</v>
      </c>
      <c r="H37" s="10"/>
      <c r="I37" s="7" t="s">
        <v>98</v>
      </c>
      <c r="J37" s="10"/>
      <c r="K37" s="15" t="s">
        <v>170</v>
      </c>
      <c r="L37" s="10"/>
      <c r="M37" s="15" t="s">
        <v>169</v>
      </c>
      <c r="N37" s="10"/>
      <c r="O37" s="7" t="s">
        <v>104</v>
      </c>
      <c r="P37" s="10"/>
      <c r="Q37" s="7" t="s">
        <v>52</v>
      </c>
      <c r="R37" s="10"/>
      <c r="S37" s="7" t="s">
        <v>17</v>
      </c>
    </row>
    <row r="38" spans="4:19" s="18" customFormat="1" ht="21" customHeight="1">
      <c r="D38" s="10"/>
      <c r="F38" s="26"/>
      <c r="G38" s="6"/>
      <c r="H38" s="10"/>
      <c r="I38" s="6"/>
      <c r="J38" s="10"/>
      <c r="K38" s="16"/>
      <c r="L38" s="10"/>
      <c r="M38" s="6"/>
      <c r="N38" s="10"/>
      <c r="O38" s="6"/>
      <c r="P38" s="10"/>
      <c r="Q38" s="6"/>
      <c r="R38" s="10"/>
      <c r="S38" s="6"/>
    </row>
    <row r="39" spans="1:19" s="18" customFormat="1" ht="21" customHeight="1">
      <c r="A39" s="17" t="s">
        <v>161</v>
      </c>
      <c r="I39" s="18">
        <v>350394</v>
      </c>
      <c r="K39" s="19" t="s">
        <v>68</v>
      </c>
      <c r="M39" s="18">
        <v>95628</v>
      </c>
      <c r="O39" s="19" t="s">
        <v>68</v>
      </c>
      <c r="Q39" s="18">
        <v>-347852</v>
      </c>
      <c r="S39" s="18">
        <f>SUM(I39:Q39)</f>
        <v>98170</v>
      </c>
    </row>
    <row r="40" spans="1:19" s="18" customFormat="1" ht="21" customHeight="1">
      <c r="A40" s="18" t="s">
        <v>66</v>
      </c>
      <c r="I40" s="28" t="s">
        <v>68</v>
      </c>
      <c r="J40" s="27"/>
      <c r="K40" s="28" t="s">
        <v>68</v>
      </c>
      <c r="L40" s="27"/>
      <c r="M40" s="28" t="s">
        <v>68</v>
      </c>
      <c r="N40" s="27"/>
      <c r="O40" s="28" t="s">
        <v>68</v>
      </c>
      <c r="P40" s="27"/>
      <c r="Q40" s="32">
        <v>193999</v>
      </c>
      <c r="R40" s="27"/>
      <c r="S40" s="32">
        <f>SUM(Q40:R40)</f>
        <v>193999</v>
      </c>
    </row>
    <row r="41" spans="1:19" s="18" customFormat="1" ht="21" customHeight="1">
      <c r="A41" s="49" t="s">
        <v>198</v>
      </c>
      <c r="I41" s="28" t="s">
        <v>68</v>
      </c>
      <c r="K41" s="28" t="s">
        <v>68</v>
      </c>
      <c r="M41" s="32">
        <v>-95628</v>
      </c>
      <c r="O41" s="28" t="s">
        <v>68</v>
      </c>
      <c r="Q41" s="28" t="s">
        <v>68</v>
      </c>
      <c r="S41" s="32">
        <f>SUM(M41:Q41)</f>
        <v>-95628</v>
      </c>
    </row>
    <row r="42" spans="1:19" s="18" customFormat="1" ht="21" customHeight="1">
      <c r="A42" s="49" t="s">
        <v>147</v>
      </c>
      <c r="G42" s="19" t="s">
        <v>228</v>
      </c>
      <c r="I42" s="18">
        <v>11220</v>
      </c>
      <c r="K42" s="28" t="s">
        <v>68</v>
      </c>
      <c r="M42" s="28" t="s">
        <v>68</v>
      </c>
      <c r="O42" s="32">
        <v>-2581</v>
      </c>
      <c r="Q42" s="28" t="s">
        <v>68</v>
      </c>
      <c r="S42" s="32">
        <f>SUM(I42:Q42)</f>
        <v>8639</v>
      </c>
    </row>
    <row r="43" spans="1:19" s="18" customFormat="1" ht="21" customHeight="1" thickBot="1">
      <c r="A43" s="17" t="s">
        <v>190</v>
      </c>
      <c r="G43" s="27"/>
      <c r="I43" s="21">
        <f>SUM(I39:I42)</f>
        <v>361614</v>
      </c>
      <c r="K43" s="22" t="s">
        <v>68</v>
      </c>
      <c r="M43" s="22" t="s">
        <v>68</v>
      </c>
      <c r="O43" s="23">
        <f>SUM(O42:O42)</f>
        <v>-2581</v>
      </c>
      <c r="Q43" s="21">
        <f>SUM(Q39:Q40)</f>
        <v>-153853</v>
      </c>
      <c r="S43" s="21">
        <f>SUM(S39:S42)</f>
        <v>205180</v>
      </c>
    </row>
    <row r="44" spans="1:19" s="18" customFormat="1" ht="21" customHeight="1" thickTop="1">
      <c r="A44" s="17"/>
      <c r="G44" s="27"/>
      <c r="I44" s="27"/>
      <c r="K44" s="28"/>
      <c r="M44" s="27"/>
      <c r="O44" s="27"/>
      <c r="Q44" s="27"/>
      <c r="S44" s="27"/>
    </row>
    <row r="45" spans="1:19" s="18" customFormat="1" ht="21" customHeight="1">
      <c r="A45" s="17" t="s">
        <v>146</v>
      </c>
      <c r="I45" s="18">
        <v>1600000</v>
      </c>
      <c r="J45" s="19"/>
      <c r="K45" s="18">
        <v>-35129</v>
      </c>
      <c r="L45" s="19"/>
      <c r="M45" s="19" t="s">
        <v>68</v>
      </c>
      <c r="N45" s="19"/>
      <c r="O45" s="20">
        <v>23152</v>
      </c>
      <c r="Q45" s="18">
        <v>-177247</v>
      </c>
      <c r="S45" s="18">
        <f>SUM(H45:Q45)</f>
        <v>1410776</v>
      </c>
    </row>
    <row r="46" spans="1:19" s="18" customFormat="1" ht="21" customHeight="1">
      <c r="A46" s="18" t="s">
        <v>66</v>
      </c>
      <c r="I46" s="19" t="s">
        <v>68</v>
      </c>
      <c r="J46" s="19"/>
      <c r="K46" s="19" t="s">
        <v>68</v>
      </c>
      <c r="L46" s="19"/>
      <c r="M46" s="19" t="s">
        <v>68</v>
      </c>
      <c r="N46" s="19"/>
      <c r="O46" s="19" t="s">
        <v>68</v>
      </c>
      <c r="Q46" s="20">
        <v>16867</v>
      </c>
      <c r="S46" s="20">
        <f>SUM(Q46:R46)</f>
        <v>16867</v>
      </c>
    </row>
    <row r="47" spans="1:19" s="18" customFormat="1" ht="21" customHeight="1">
      <c r="A47" s="18" t="s">
        <v>147</v>
      </c>
      <c r="G47" s="19" t="s">
        <v>228</v>
      </c>
      <c r="I47" s="19" t="s">
        <v>68</v>
      </c>
      <c r="K47" s="20">
        <v>20835</v>
      </c>
      <c r="M47" s="28" t="s">
        <v>68</v>
      </c>
      <c r="O47" s="20">
        <v>60692</v>
      </c>
      <c r="Q47" s="19" t="s">
        <v>68</v>
      </c>
      <c r="S47" s="18">
        <f>SUM(I47:Q47)</f>
        <v>81527</v>
      </c>
    </row>
    <row r="48" spans="1:19" s="18" customFormat="1" ht="21" customHeight="1">
      <c r="A48" s="49" t="s">
        <v>217</v>
      </c>
      <c r="G48" s="19">
        <v>13</v>
      </c>
      <c r="I48" s="19" t="s">
        <v>68</v>
      </c>
      <c r="J48" s="19"/>
      <c r="K48" s="19" t="s">
        <v>68</v>
      </c>
      <c r="L48" s="19"/>
      <c r="M48" s="19" t="s">
        <v>68</v>
      </c>
      <c r="N48" s="19"/>
      <c r="O48" s="20">
        <v>-23152</v>
      </c>
      <c r="Q48" s="20">
        <v>23152</v>
      </c>
      <c r="S48" s="19" t="s">
        <v>68</v>
      </c>
    </row>
    <row r="49" spans="1:19" s="18" customFormat="1" ht="21" customHeight="1" thickBot="1">
      <c r="A49" s="17" t="s">
        <v>191</v>
      </c>
      <c r="I49" s="21">
        <f>SUM(I45:I48)</f>
        <v>1600000</v>
      </c>
      <c r="K49" s="21">
        <f>SUM(K45:K48)</f>
        <v>-14294</v>
      </c>
      <c r="M49" s="22" t="s">
        <v>68</v>
      </c>
      <c r="O49" s="23">
        <f>SUM(O45:O48)</f>
        <v>60692</v>
      </c>
      <c r="Q49" s="21">
        <f>SUM(Q45:Q48)</f>
        <v>-137228</v>
      </c>
      <c r="S49" s="21">
        <f>SUM(S45:S48)</f>
        <v>1509170</v>
      </c>
    </row>
    <row r="50" s="18" customFormat="1" ht="21" customHeight="1" thickTop="1"/>
    <row r="51" s="18" customFormat="1" ht="21" customHeight="1">
      <c r="A51" s="17"/>
    </row>
    <row r="52" s="18" customFormat="1" ht="21" customHeight="1"/>
    <row r="53" s="18" customFormat="1" ht="21" customHeight="1"/>
    <row r="54" s="18" customFormat="1" ht="21" customHeight="1"/>
    <row r="55" s="18" customFormat="1" ht="21" customHeight="1"/>
    <row r="56" s="18" customFormat="1" ht="21" customHeight="1"/>
    <row r="57" s="18" customFormat="1" ht="21" customHeight="1"/>
    <row r="58" s="18" customFormat="1" ht="21" customHeight="1"/>
    <row r="59" s="18" customFormat="1" ht="21" customHeight="1"/>
    <row r="60" s="18" customFormat="1" ht="21" customHeight="1"/>
    <row r="61" s="18" customFormat="1" ht="21" customHeight="1"/>
    <row r="62" s="18" customFormat="1" ht="21" customHeight="1"/>
    <row r="63" s="18" customFormat="1" ht="21" customHeight="1"/>
    <row r="64" s="18" customFormat="1" ht="21" customHeight="1"/>
    <row r="65" s="18" customFormat="1" ht="21" customHeight="1"/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21" customHeight="1"/>
    <row r="78" s="18" customFormat="1" ht="21" customHeight="1"/>
    <row r="79" s="18" customFormat="1" ht="21" customHeight="1"/>
    <row r="80" s="18" customFormat="1" ht="21" customHeight="1"/>
    <row r="81" s="18" customFormat="1" ht="21" customHeight="1"/>
    <row r="82" s="18" customFormat="1" ht="21" customHeight="1"/>
    <row r="83" s="18" customFormat="1" ht="21" customHeight="1"/>
    <row r="84" s="18" customFormat="1" ht="21" customHeight="1"/>
    <row r="85" s="18" customFormat="1" ht="21" customHeight="1"/>
    <row r="86" s="18" customFormat="1" ht="21" customHeight="1"/>
    <row r="87" s="18" customFormat="1" ht="21" customHeight="1"/>
    <row r="88" s="18" customFormat="1" ht="21" customHeight="1"/>
    <row r="89" s="18" customFormat="1" ht="21" customHeight="1"/>
    <row r="90" s="18" customFormat="1" ht="21" customHeight="1"/>
    <row r="91" s="18" customFormat="1" ht="21" customHeight="1"/>
    <row r="92" s="18" customFormat="1" ht="21" customHeight="1"/>
    <row r="93" s="18" customFormat="1" ht="21" customHeight="1"/>
    <row r="94" s="18" customFormat="1" ht="21" customHeight="1"/>
    <row r="95" s="18" customFormat="1" ht="21" customHeight="1"/>
    <row r="96" s="18" customFormat="1" ht="21" customHeight="1"/>
    <row r="97" s="18" customFormat="1" ht="21" customHeight="1"/>
    <row r="98" s="18" customFormat="1" ht="21" customHeight="1"/>
    <row r="99" s="18" customFormat="1" ht="21" customHeight="1"/>
    <row r="100" s="18" customFormat="1" ht="21" customHeight="1"/>
    <row r="101" s="18" customFormat="1" ht="21" customHeight="1"/>
    <row r="102" s="18" customFormat="1" ht="21" customHeight="1"/>
    <row r="103" s="18" customFormat="1" ht="21" customHeight="1"/>
    <row r="104" s="18" customFormat="1" ht="21" customHeight="1"/>
    <row r="105" s="18" customFormat="1" ht="21" customHeight="1"/>
    <row r="106" s="18" customFormat="1" ht="21" customHeight="1"/>
    <row r="107" s="18" customFormat="1" ht="21" customHeight="1"/>
    <row r="108" s="18" customFormat="1" ht="21" customHeight="1"/>
    <row r="109" s="18" customFormat="1" ht="21" customHeight="1"/>
    <row r="110" s="18" customFormat="1" ht="21" customHeight="1"/>
    <row r="111" s="18" customFormat="1" ht="21" customHeight="1"/>
    <row r="112" s="18" customFormat="1" ht="21" customHeight="1"/>
    <row r="113" s="18" customFormat="1" ht="21" customHeight="1"/>
    <row r="114" s="18" customFormat="1" ht="21" customHeight="1"/>
    <row r="115" s="18" customFormat="1" ht="21" customHeight="1"/>
    <row r="116" s="18" customFormat="1" ht="21" customHeight="1"/>
    <row r="117" s="18" customFormat="1" ht="21" customHeight="1"/>
    <row r="118" s="18" customFormat="1" ht="21" customHeight="1"/>
  </sheetData>
  <mergeCells count="8">
    <mergeCell ref="I32:S32"/>
    <mergeCell ref="I33:S33"/>
    <mergeCell ref="R1:S1"/>
    <mergeCell ref="R2:S2"/>
    <mergeCell ref="R27:S27"/>
    <mergeCell ref="R28:S28"/>
    <mergeCell ref="G7:S7"/>
    <mergeCell ref="G6:S6"/>
  </mergeCells>
  <printOptions/>
  <pageMargins left="1" right="0.4" top="0.48" bottom="0.4" header="0.5" footer="0.4"/>
  <pageSetup firstPageNumber="8" useFirstPageNumber="1" horizontalDpi="600" verticalDpi="600" orientation="landscape" paperSize="9" scale="75" r:id="rId1"/>
  <headerFooter alignWithMargins="0">
    <oddFooter>&amp;L        The accompanying notes are an integral part of these financial statements
&amp;R&amp;P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showGridLines="0" view="pageBreakPreview" zoomScaleSheetLayoutView="100" workbookViewId="0" topLeftCell="A64">
      <selection activeCell="C77" sqref="C77"/>
    </sheetView>
  </sheetViews>
  <sheetFormatPr defaultColWidth="9.140625" defaultRowHeight="21" customHeight="1"/>
  <cols>
    <col min="1" max="1" width="50.7109375" style="37" customWidth="1"/>
    <col min="2" max="2" width="7.7109375" style="37" customWidth="1"/>
    <col min="3" max="3" width="2.421875" style="37" customWidth="1"/>
    <col min="4" max="4" width="12.140625" style="37" customWidth="1"/>
    <col min="5" max="5" width="2.57421875" style="37" customWidth="1"/>
    <col min="6" max="6" width="12.140625" style="37" customWidth="1"/>
    <col min="7" max="7" width="2.57421875" style="37" customWidth="1"/>
    <col min="8" max="8" width="12.140625" style="37" customWidth="1"/>
    <col min="9" max="9" width="2.57421875" style="37" customWidth="1"/>
    <col min="10" max="10" width="12.140625" style="37" customWidth="1"/>
    <col min="11" max="16384" width="9.140625" style="37" customWidth="1"/>
  </cols>
  <sheetData>
    <row r="1" spans="1:10" ht="21" customHeight="1">
      <c r="A1" s="35" t="s">
        <v>207</v>
      </c>
      <c r="B1" s="35"/>
      <c r="C1" s="35"/>
      <c r="D1" s="35"/>
      <c r="E1" s="35"/>
      <c r="F1" s="35"/>
      <c r="G1" s="35"/>
      <c r="H1" s="35"/>
      <c r="I1" s="117" t="s">
        <v>74</v>
      </c>
      <c r="J1" s="117"/>
    </row>
    <row r="2" spans="1:19" s="5" customFormat="1" ht="21" customHeight="1">
      <c r="A2" s="35" t="s">
        <v>220</v>
      </c>
      <c r="I2" s="117" t="s">
        <v>75</v>
      </c>
      <c r="J2" s="117"/>
      <c r="R2" s="115" t="s">
        <v>75</v>
      </c>
      <c r="S2" s="115"/>
    </row>
    <row r="3" spans="1:8" ht="21" customHeight="1">
      <c r="A3" s="35" t="s">
        <v>21</v>
      </c>
      <c r="B3" s="35"/>
      <c r="C3" s="35"/>
      <c r="D3" s="35"/>
      <c r="E3" s="35"/>
      <c r="F3" s="35"/>
      <c r="G3" s="35"/>
      <c r="H3" s="35"/>
    </row>
    <row r="4" spans="1:10" ht="21" customHeight="1">
      <c r="A4" s="35" t="s">
        <v>192</v>
      </c>
      <c r="B4" s="35"/>
      <c r="C4" s="35"/>
      <c r="D4" s="35"/>
      <c r="E4" s="35"/>
      <c r="F4" s="35"/>
      <c r="G4" s="35"/>
      <c r="H4" s="35"/>
      <c r="I4" s="35"/>
      <c r="J4" s="35"/>
    </row>
    <row r="5" ht="21" customHeight="1">
      <c r="A5" s="36"/>
    </row>
    <row r="6" ht="21" customHeight="1">
      <c r="A6" s="36"/>
    </row>
    <row r="7" spans="1:10" ht="21" customHeight="1">
      <c r="A7" s="5"/>
      <c r="D7" s="111" t="s">
        <v>18</v>
      </c>
      <c r="E7" s="111"/>
      <c r="F7" s="111"/>
      <c r="G7" s="111"/>
      <c r="H7" s="111"/>
      <c r="I7" s="111"/>
      <c r="J7" s="111"/>
    </row>
    <row r="8" spans="1:10" ht="21" customHeight="1">
      <c r="A8" s="38"/>
      <c r="B8" s="89"/>
      <c r="C8" s="89"/>
      <c r="D8" s="110" t="s">
        <v>65</v>
      </c>
      <c r="E8" s="110"/>
      <c r="F8" s="110"/>
      <c r="G8" s="40"/>
      <c r="H8" s="110" t="s">
        <v>108</v>
      </c>
      <c r="I8" s="110"/>
      <c r="J8" s="110"/>
    </row>
    <row r="9" spans="1:10" ht="21" customHeight="1">
      <c r="A9" s="38"/>
      <c r="B9" s="15" t="s">
        <v>22</v>
      </c>
      <c r="C9" s="89"/>
      <c r="D9" s="39">
        <v>2004</v>
      </c>
      <c r="E9" s="13"/>
      <c r="F9" s="39">
        <v>2003</v>
      </c>
      <c r="G9" s="13"/>
      <c r="H9" s="39">
        <v>2004</v>
      </c>
      <c r="I9" s="13"/>
      <c r="J9" s="39">
        <v>2003</v>
      </c>
    </row>
    <row r="10" spans="1:10" ht="21" customHeight="1">
      <c r="A10" s="38"/>
      <c r="B10" s="90"/>
      <c r="C10" s="89"/>
      <c r="D10" s="90"/>
      <c r="E10" s="91"/>
      <c r="F10" s="90"/>
      <c r="G10" s="91"/>
      <c r="H10" s="90"/>
      <c r="I10" s="91"/>
      <c r="J10" s="90"/>
    </row>
    <row r="11" spans="1:10" ht="21" customHeight="1">
      <c r="A11" s="53" t="s">
        <v>57</v>
      </c>
      <c r="E11" s="38"/>
      <c r="F11" s="38"/>
      <c r="G11" s="38"/>
      <c r="H11" s="38"/>
      <c r="I11" s="38"/>
      <c r="J11" s="38"/>
    </row>
    <row r="12" spans="1:10" ht="21" customHeight="1">
      <c r="A12" s="37" t="s">
        <v>195</v>
      </c>
      <c r="C12" s="1"/>
      <c r="D12" s="2">
        <v>16867</v>
      </c>
      <c r="E12" s="92"/>
      <c r="F12" s="2">
        <v>193999</v>
      </c>
      <c r="G12" s="2"/>
      <c r="H12" s="2">
        <v>16867</v>
      </c>
      <c r="I12" s="2"/>
      <c r="J12" s="2">
        <v>193999</v>
      </c>
    </row>
    <row r="13" spans="1:10" ht="21" customHeight="1">
      <c r="A13" s="1" t="s">
        <v>209</v>
      </c>
      <c r="C13" s="1"/>
      <c r="D13" s="2"/>
      <c r="E13" s="92"/>
      <c r="F13" s="2"/>
      <c r="G13" s="2"/>
      <c r="I13" s="2"/>
      <c r="J13" s="2"/>
    </row>
    <row r="14" spans="1:10" ht="21" customHeight="1">
      <c r="A14" s="1" t="s">
        <v>102</v>
      </c>
      <c r="D14" s="2"/>
      <c r="E14" s="92"/>
      <c r="F14" s="2"/>
      <c r="G14" s="2"/>
      <c r="H14" s="2"/>
      <c r="I14" s="2"/>
      <c r="J14" s="2"/>
    </row>
    <row r="15" spans="1:10" ht="21" customHeight="1">
      <c r="A15" s="37" t="s">
        <v>128</v>
      </c>
      <c r="D15" s="93">
        <v>-13</v>
      </c>
      <c r="E15" s="92"/>
      <c r="F15" s="2">
        <v>-123889</v>
      </c>
      <c r="G15" s="2"/>
      <c r="H15" s="93">
        <v>-13</v>
      </c>
      <c r="I15" s="2"/>
      <c r="J15" s="2">
        <v>-123889</v>
      </c>
    </row>
    <row r="16" spans="1:10" ht="21" customHeight="1">
      <c r="A16" s="37" t="s">
        <v>222</v>
      </c>
      <c r="D16" s="68" t="s">
        <v>68</v>
      </c>
      <c r="E16" s="92"/>
      <c r="F16" s="2">
        <v>39854</v>
      </c>
      <c r="G16" s="2"/>
      <c r="H16" s="68" t="s">
        <v>68</v>
      </c>
      <c r="I16" s="2"/>
      <c r="J16" s="2">
        <v>5194</v>
      </c>
    </row>
    <row r="17" spans="1:10" ht="21" customHeight="1">
      <c r="A17" s="94" t="s">
        <v>172</v>
      </c>
      <c r="D17" s="68" t="s">
        <v>68</v>
      </c>
      <c r="E17" s="92"/>
      <c r="F17" s="2">
        <v>1659</v>
      </c>
      <c r="G17" s="2"/>
      <c r="H17" s="68" t="s">
        <v>68</v>
      </c>
      <c r="I17" s="2"/>
      <c r="J17" s="68" t="s">
        <v>68</v>
      </c>
    </row>
    <row r="18" spans="1:10" ht="21" customHeight="1">
      <c r="A18" s="37" t="s">
        <v>137</v>
      </c>
      <c r="D18" s="68" t="s">
        <v>68</v>
      </c>
      <c r="E18" s="92"/>
      <c r="F18" s="93">
        <v>-95678</v>
      </c>
      <c r="G18" s="2"/>
      <c r="H18" s="2">
        <v>-15165</v>
      </c>
      <c r="I18" s="2"/>
      <c r="J18" s="93">
        <v>-95678</v>
      </c>
    </row>
    <row r="19" spans="1:10" ht="21" customHeight="1">
      <c r="A19" s="37" t="s">
        <v>154</v>
      </c>
      <c r="D19" s="2">
        <v>9220</v>
      </c>
      <c r="E19" s="92"/>
      <c r="F19" s="95" t="s">
        <v>68</v>
      </c>
      <c r="G19" s="2"/>
      <c r="H19" s="2">
        <v>9220</v>
      </c>
      <c r="I19" s="2"/>
      <c r="J19" s="95" t="s">
        <v>68</v>
      </c>
    </row>
    <row r="20" spans="1:10" ht="21" customHeight="1">
      <c r="A20" s="94" t="s">
        <v>58</v>
      </c>
      <c r="B20" s="1"/>
      <c r="D20" s="2">
        <v>14286</v>
      </c>
      <c r="E20" s="92"/>
      <c r="F20" s="2">
        <v>12977</v>
      </c>
      <c r="G20" s="2"/>
      <c r="H20" s="2">
        <v>14285</v>
      </c>
      <c r="I20" s="2"/>
      <c r="J20" s="2">
        <v>12972</v>
      </c>
    </row>
    <row r="21" spans="1:10" ht="21" customHeight="1">
      <c r="A21" s="1" t="s">
        <v>173</v>
      </c>
      <c r="B21" s="1"/>
      <c r="D21" s="68" t="s">
        <v>68</v>
      </c>
      <c r="E21" s="92"/>
      <c r="F21" s="2">
        <v>55</v>
      </c>
      <c r="G21" s="2"/>
      <c r="H21" s="68" t="s">
        <v>68</v>
      </c>
      <c r="I21" s="2"/>
      <c r="J21" s="2">
        <v>55</v>
      </c>
    </row>
    <row r="22" spans="1:10" ht="21" customHeight="1">
      <c r="A22" s="1" t="s">
        <v>193</v>
      </c>
      <c r="B22" s="1"/>
      <c r="D22" s="68" t="s">
        <v>68</v>
      </c>
      <c r="E22" s="92"/>
      <c r="F22" s="2">
        <v>1430</v>
      </c>
      <c r="G22" s="2"/>
      <c r="H22" s="68" t="s">
        <v>68</v>
      </c>
      <c r="I22" s="2"/>
      <c r="J22" s="2">
        <v>1430</v>
      </c>
    </row>
    <row r="23" spans="1:10" ht="21" customHeight="1">
      <c r="A23" s="1" t="s">
        <v>139</v>
      </c>
      <c r="B23" s="1"/>
      <c r="D23" s="2">
        <v>3347</v>
      </c>
      <c r="E23" s="96"/>
      <c r="F23" s="2">
        <v>-3544</v>
      </c>
      <c r="G23" s="97"/>
      <c r="H23" s="2">
        <v>3347</v>
      </c>
      <c r="I23" s="97"/>
      <c r="J23" s="2">
        <v>-3544</v>
      </c>
    </row>
    <row r="24" spans="1:10" ht="21" customHeight="1">
      <c r="A24" s="1" t="s">
        <v>218</v>
      </c>
      <c r="B24" s="1"/>
      <c r="D24" s="2">
        <v>4923</v>
      </c>
      <c r="E24" s="96"/>
      <c r="F24" s="2">
        <v>20871</v>
      </c>
      <c r="G24" s="97"/>
      <c r="H24" s="2">
        <v>4923</v>
      </c>
      <c r="I24" s="97"/>
      <c r="J24" s="2">
        <v>20871</v>
      </c>
    </row>
    <row r="25" spans="1:10" ht="21" customHeight="1">
      <c r="A25" s="1" t="s">
        <v>97</v>
      </c>
      <c r="B25" s="1"/>
      <c r="E25" s="92"/>
      <c r="F25" s="2"/>
      <c r="G25" s="2"/>
      <c r="H25" s="2"/>
      <c r="I25" s="2"/>
      <c r="J25" s="2"/>
    </row>
    <row r="26" spans="1:10" ht="21" customHeight="1">
      <c r="A26" s="1" t="s">
        <v>82</v>
      </c>
      <c r="B26" s="1"/>
      <c r="D26" s="2">
        <v>6112</v>
      </c>
      <c r="E26" s="92"/>
      <c r="F26" s="48" t="s">
        <v>68</v>
      </c>
      <c r="G26" s="2"/>
      <c r="H26" s="2">
        <v>5991</v>
      </c>
      <c r="I26" s="2"/>
      <c r="J26" s="2">
        <v>34970</v>
      </c>
    </row>
    <row r="27" spans="1:10" ht="21" customHeight="1">
      <c r="A27" s="37" t="s">
        <v>80</v>
      </c>
      <c r="B27" s="1"/>
      <c r="D27" s="68" t="s">
        <v>68</v>
      </c>
      <c r="E27" s="92"/>
      <c r="F27" s="2">
        <v>-13508</v>
      </c>
      <c r="G27" s="2"/>
      <c r="H27" s="48" t="s">
        <v>68</v>
      </c>
      <c r="I27" s="2"/>
      <c r="J27" s="98" t="s">
        <v>120</v>
      </c>
    </row>
    <row r="28" spans="1:10" ht="21" customHeight="1">
      <c r="A28" s="37" t="s">
        <v>226</v>
      </c>
      <c r="B28" s="1"/>
      <c r="D28" s="2">
        <v>60692</v>
      </c>
      <c r="E28" s="92"/>
      <c r="F28" s="47">
        <v>-10976</v>
      </c>
      <c r="G28" s="2"/>
      <c r="H28" s="2">
        <v>60692</v>
      </c>
      <c r="I28" s="2"/>
      <c r="J28" s="47">
        <v>-10976</v>
      </c>
    </row>
    <row r="29" spans="1:10" ht="21" customHeight="1">
      <c r="A29" s="99" t="s">
        <v>227</v>
      </c>
      <c r="B29" s="1"/>
      <c r="C29" s="100"/>
      <c r="E29" s="96"/>
      <c r="F29" s="97"/>
      <c r="G29" s="97"/>
      <c r="H29" s="2"/>
      <c r="I29" s="97"/>
      <c r="J29" s="97"/>
    </row>
    <row r="30" spans="1:10" ht="21" customHeight="1">
      <c r="A30" s="94" t="s">
        <v>210</v>
      </c>
      <c r="B30" s="1"/>
      <c r="E30" s="92"/>
      <c r="F30" s="2"/>
      <c r="G30" s="2"/>
      <c r="H30" s="2"/>
      <c r="I30" s="2"/>
      <c r="J30" s="2"/>
    </row>
    <row r="31" spans="1:10" ht="21" customHeight="1">
      <c r="A31" s="94" t="s">
        <v>100</v>
      </c>
      <c r="B31" s="1"/>
      <c r="D31" s="2">
        <v>-324143</v>
      </c>
      <c r="E31" s="92"/>
      <c r="F31" s="2">
        <v>-31235</v>
      </c>
      <c r="G31" s="2"/>
      <c r="H31" s="2">
        <v>-283823</v>
      </c>
      <c r="I31" s="2"/>
      <c r="J31" s="2">
        <v>-33105</v>
      </c>
    </row>
    <row r="32" spans="1:10" ht="21" customHeight="1">
      <c r="A32" s="94" t="s">
        <v>211</v>
      </c>
      <c r="B32" s="1"/>
      <c r="D32" s="2"/>
      <c r="E32" s="92"/>
      <c r="F32" s="2"/>
      <c r="G32" s="2"/>
      <c r="H32" s="2"/>
      <c r="I32" s="2"/>
      <c r="J32" s="2"/>
    </row>
    <row r="33" spans="1:10" ht="21" customHeight="1">
      <c r="A33" s="1" t="s">
        <v>76</v>
      </c>
      <c r="B33" s="1"/>
      <c r="D33" s="2">
        <v>-490759</v>
      </c>
      <c r="E33" s="92"/>
      <c r="F33" s="2">
        <v>-102300</v>
      </c>
      <c r="G33" s="2"/>
      <c r="H33" s="2">
        <v>-490889</v>
      </c>
      <c r="I33" s="2"/>
      <c r="J33" s="2">
        <v>-101155</v>
      </c>
    </row>
    <row r="34" spans="1:10" ht="21" customHeight="1">
      <c r="A34" s="94" t="s">
        <v>140</v>
      </c>
      <c r="B34" s="1"/>
      <c r="D34" s="2">
        <v>-2178</v>
      </c>
      <c r="E34" s="92"/>
      <c r="F34" s="2">
        <v>-10144</v>
      </c>
      <c r="G34" s="2"/>
      <c r="H34" s="2">
        <v>-2185</v>
      </c>
      <c r="I34" s="2"/>
      <c r="J34" s="2">
        <v>-10165</v>
      </c>
    </row>
    <row r="35" spans="1:10" ht="21" customHeight="1">
      <c r="A35" s="94" t="s">
        <v>121</v>
      </c>
      <c r="B35" s="1"/>
      <c r="D35" s="2">
        <v>-65694</v>
      </c>
      <c r="E35" s="92"/>
      <c r="F35" s="2">
        <v>-10773</v>
      </c>
      <c r="G35" s="2"/>
      <c r="H35" s="2">
        <v>-65694</v>
      </c>
      <c r="I35" s="2"/>
      <c r="J35" s="2">
        <v>-10773</v>
      </c>
    </row>
    <row r="36" spans="1:10" ht="21" customHeight="1">
      <c r="A36" s="1" t="s">
        <v>122</v>
      </c>
      <c r="B36" s="1"/>
      <c r="D36" s="2">
        <v>-33012</v>
      </c>
      <c r="E36" s="92"/>
      <c r="F36" s="2">
        <v>-4680</v>
      </c>
      <c r="G36" s="2"/>
      <c r="H36" s="2">
        <v>-29429</v>
      </c>
      <c r="I36" s="2"/>
      <c r="J36" s="2">
        <v>-4679</v>
      </c>
    </row>
    <row r="37" spans="1:10" ht="21" customHeight="1">
      <c r="A37" s="1" t="s">
        <v>229</v>
      </c>
      <c r="B37" s="1"/>
      <c r="D37" s="2">
        <v>7493</v>
      </c>
      <c r="E37" s="92"/>
      <c r="F37" s="2">
        <v>-3750</v>
      </c>
      <c r="G37" s="2"/>
      <c r="H37" s="2">
        <v>7493</v>
      </c>
      <c r="I37" s="2"/>
      <c r="J37" s="2">
        <v>-3625</v>
      </c>
    </row>
    <row r="38" spans="1:10" ht="21" customHeight="1">
      <c r="A38" s="1" t="s">
        <v>174</v>
      </c>
      <c r="B38" s="1"/>
      <c r="D38" s="2">
        <v>-22260</v>
      </c>
      <c r="E38" s="92"/>
      <c r="F38" s="2">
        <v>-5533</v>
      </c>
      <c r="G38" s="2"/>
      <c r="H38" s="2">
        <v>-813</v>
      </c>
      <c r="I38" s="2"/>
      <c r="J38" s="2">
        <v>-3319</v>
      </c>
    </row>
    <row r="39" spans="1:10" ht="21" customHeight="1">
      <c r="A39" s="1" t="s">
        <v>83</v>
      </c>
      <c r="B39" s="1"/>
      <c r="D39" s="2">
        <v>2046</v>
      </c>
      <c r="E39" s="92"/>
      <c r="F39" s="2">
        <v>38273</v>
      </c>
      <c r="G39" s="2"/>
      <c r="H39" s="2">
        <v>3120</v>
      </c>
      <c r="I39" s="2"/>
      <c r="J39" s="2">
        <v>38359</v>
      </c>
    </row>
    <row r="40" spans="1:5" ht="21" customHeight="1">
      <c r="A40" s="1" t="s">
        <v>123</v>
      </c>
      <c r="B40" s="1"/>
      <c r="D40" s="2"/>
      <c r="E40" s="92"/>
    </row>
    <row r="41" spans="1:10" ht="21" customHeight="1">
      <c r="A41" s="1" t="s">
        <v>72</v>
      </c>
      <c r="B41" s="1"/>
      <c r="D41" s="2">
        <v>183010</v>
      </c>
      <c r="E41" s="92"/>
      <c r="F41" s="2">
        <v>18691</v>
      </c>
      <c r="G41" s="54"/>
      <c r="H41" s="2">
        <v>182948</v>
      </c>
      <c r="I41" s="54"/>
      <c r="J41" s="2">
        <v>18691</v>
      </c>
    </row>
    <row r="42" spans="1:10" ht="21" customHeight="1">
      <c r="A42" s="1" t="s">
        <v>203</v>
      </c>
      <c r="B42" s="1"/>
      <c r="D42" s="2">
        <v>48410</v>
      </c>
      <c r="E42" s="92"/>
      <c r="F42" s="2">
        <v>2079</v>
      </c>
      <c r="G42" s="2"/>
      <c r="H42" s="2">
        <v>48409</v>
      </c>
      <c r="I42" s="2"/>
      <c r="J42" s="2">
        <v>2079</v>
      </c>
    </row>
    <row r="43" spans="1:10" ht="21" customHeight="1">
      <c r="A43" s="1" t="s">
        <v>230</v>
      </c>
      <c r="B43" s="1"/>
      <c r="D43" s="68" t="s">
        <v>68</v>
      </c>
      <c r="E43" s="92"/>
      <c r="F43" s="2">
        <v>16237</v>
      </c>
      <c r="G43" s="2"/>
      <c r="H43" s="68" t="s">
        <v>68</v>
      </c>
      <c r="I43" s="2"/>
      <c r="J43" s="2">
        <v>16237</v>
      </c>
    </row>
    <row r="44" spans="1:10" ht="21" customHeight="1">
      <c r="A44" s="1" t="s">
        <v>130</v>
      </c>
      <c r="B44" s="1"/>
      <c r="D44" s="2">
        <v>139</v>
      </c>
      <c r="E44" s="92"/>
      <c r="F44" s="47">
        <v>-2083</v>
      </c>
      <c r="G44" s="2"/>
      <c r="H44" s="2">
        <v>234</v>
      </c>
      <c r="I44" s="2"/>
      <c r="J44" s="47">
        <v>-1959</v>
      </c>
    </row>
    <row r="45" spans="1:10" ht="21" customHeight="1">
      <c r="A45" s="37" t="s">
        <v>202</v>
      </c>
      <c r="D45" s="2">
        <v>1761</v>
      </c>
      <c r="F45" s="47">
        <v>-7995</v>
      </c>
      <c r="G45" s="47"/>
      <c r="H45" s="2">
        <v>1819</v>
      </c>
      <c r="I45" s="47"/>
      <c r="J45" s="47">
        <v>-8053</v>
      </c>
    </row>
    <row r="46" spans="1:10" ht="21" customHeight="1">
      <c r="A46" s="37" t="s">
        <v>212</v>
      </c>
      <c r="D46" s="2">
        <v>274880</v>
      </c>
      <c r="F46" s="101">
        <v>25863</v>
      </c>
      <c r="G46" s="47"/>
      <c r="H46" s="2">
        <v>271574</v>
      </c>
      <c r="I46" s="47"/>
      <c r="J46" s="101">
        <v>25256</v>
      </c>
    </row>
    <row r="47" spans="1:10" ht="21" customHeight="1">
      <c r="A47" s="1" t="s">
        <v>201</v>
      </c>
      <c r="B47" s="1"/>
      <c r="D47" s="3">
        <v>4537</v>
      </c>
      <c r="F47" s="47">
        <v>9429</v>
      </c>
      <c r="G47" s="47"/>
      <c r="H47" s="3">
        <v>15268</v>
      </c>
      <c r="I47" s="47"/>
      <c r="J47" s="47">
        <v>-825</v>
      </c>
    </row>
    <row r="48" spans="1:10" ht="21" customHeight="1">
      <c r="A48" s="99" t="s">
        <v>219</v>
      </c>
      <c r="B48" s="1"/>
      <c r="C48" s="1"/>
      <c r="D48" s="102">
        <f>SUM(D12:D47)</f>
        <v>-300336</v>
      </c>
      <c r="F48" s="63">
        <f>SUM(F12:F47)</f>
        <v>-44671</v>
      </c>
      <c r="G48" s="47"/>
      <c r="H48" s="63">
        <f>SUM(H12:H47)</f>
        <v>-241821</v>
      </c>
      <c r="I48" s="47"/>
      <c r="J48" s="63">
        <f>SUM(J42:J47,J12:J41)</f>
        <v>-41632</v>
      </c>
    </row>
    <row r="49" spans="1:10" ht="21" customHeight="1">
      <c r="A49" s="35" t="s">
        <v>206</v>
      </c>
      <c r="B49" s="35"/>
      <c r="C49" s="35"/>
      <c r="D49" s="35"/>
      <c r="E49" s="35"/>
      <c r="F49" s="103"/>
      <c r="G49" s="103"/>
      <c r="H49" s="103"/>
      <c r="I49" s="116" t="s">
        <v>74</v>
      </c>
      <c r="J49" s="116"/>
    </row>
    <row r="50" spans="1:19" s="5" customFormat="1" ht="21" customHeight="1">
      <c r="A50" s="35" t="s">
        <v>220</v>
      </c>
      <c r="I50" s="117" t="s">
        <v>75</v>
      </c>
      <c r="J50" s="117"/>
      <c r="R50" s="115" t="s">
        <v>75</v>
      </c>
      <c r="S50" s="115"/>
    </row>
    <row r="51" spans="1:8" ht="21" customHeight="1">
      <c r="A51" s="35" t="s">
        <v>131</v>
      </c>
      <c r="B51" s="35"/>
      <c r="C51" s="35"/>
      <c r="D51" s="35"/>
      <c r="E51" s="35"/>
      <c r="F51" s="103"/>
      <c r="G51" s="103"/>
      <c r="H51" s="103"/>
    </row>
    <row r="52" spans="1:10" ht="21" customHeight="1">
      <c r="A52" s="35" t="s">
        <v>192</v>
      </c>
      <c r="B52" s="35"/>
      <c r="C52" s="35"/>
      <c r="D52" s="35"/>
      <c r="E52" s="35"/>
      <c r="F52" s="103"/>
      <c r="G52" s="103"/>
      <c r="H52" s="103"/>
      <c r="I52" s="103"/>
      <c r="J52" s="103"/>
    </row>
    <row r="53" spans="1:10" ht="21" customHeight="1">
      <c r="A53" s="36"/>
      <c r="F53" s="54"/>
      <c r="G53" s="54"/>
      <c r="H53" s="54"/>
      <c r="I53" s="54"/>
      <c r="J53" s="54"/>
    </row>
    <row r="54" spans="1:10" ht="21" customHeight="1">
      <c r="A54" s="38"/>
      <c r="F54" s="54"/>
      <c r="G54" s="54"/>
      <c r="H54" s="54"/>
      <c r="I54" s="54"/>
      <c r="J54" s="54"/>
    </row>
    <row r="55" spans="1:10" ht="21" customHeight="1">
      <c r="A55" s="38"/>
      <c r="B55" s="16"/>
      <c r="C55" s="16"/>
      <c r="D55" s="111" t="s">
        <v>18</v>
      </c>
      <c r="E55" s="111"/>
      <c r="F55" s="111"/>
      <c r="G55" s="111"/>
      <c r="H55" s="111"/>
      <c r="I55" s="111"/>
      <c r="J55" s="111"/>
    </row>
    <row r="56" spans="1:10" ht="21" customHeight="1">
      <c r="A56" s="38"/>
      <c r="B56" s="89"/>
      <c r="C56" s="89"/>
      <c r="D56" s="110" t="s">
        <v>65</v>
      </c>
      <c r="E56" s="110"/>
      <c r="F56" s="110"/>
      <c r="G56" s="40"/>
      <c r="H56" s="110" t="s">
        <v>108</v>
      </c>
      <c r="I56" s="110"/>
      <c r="J56" s="110"/>
    </row>
    <row r="57" spans="1:10" ht="21" customHeight="1">
      <c r="A57" s="38"/>
      <c r="B57" s="15" t="s">
        <v>22</v>
      </c>
      <c r="C57" s="89"/>
      <c r="D57" s="39">
        <v>2004</v>
      </c>
      <c r="E57" s="13"/>
      <c r="F57" s="39">
        <v>2003</v>
      </c>
      <c r="G57" s="13"/>
      <c r="H57" s="39">
        <v>2004</v>
      </c>
      <c r="I57" s="13"/>
      <c r="J57" s="39">
        <v>2003</v>
      </c>
    </row>
    <row r="58" spans="1:10" ht="21" customHeight="1">
      <c r="A58" s="38"/>
      <c r="B58" s="90"/>
      <c r="C58" s="89"/>
      <c r="D58" s="16"/>
      <c r="E58" s="13"/>
      <c r="F58" s="68"/>
      <c r="G58" s="48"/>
      <c r="H58" s="68"/>
      <c r="I58" s="48"/>
      <c r="J58" s="68"/>
    </row>
    <row r="59" spans="1:10" ht="21" customHeight="1">
      <c r="A59" s="104" t="s">
        <v>37</v>
      </c>
      <c r="B59" s="1"/>
      <c r="C59" s="1"/>
      <c r="D59" s="2"/>
      <c r="F59" s="54"/>
      <c r="G59" s="54"/>
      <c r="H59" s="54"/>
      <c r="I59" s="54"/>
      <c r="J59" s="54"/>
    </row>
    <row r="60" spans="1:10" ht="21" customHeight="1">
      <c r="A60" s="1" t="s">
        <v>205</v>
      </c>
      <c r="B60" s="1"/>
      <c r="D60" s="2">
        <v>51780</v>
      </c>
      <c r="F60" s="2">
        <v>-39778</v>
      </c>
      <c r="G60" s="54"/>
      <c r="H60" s="2">
        <v>51780</v>
      </c>
      <c r="I60" s="54"/>
      <c r="J60" s="2">
        <v>-39778</v>
      </c>
    </row>
    <row r="61" spans="1:10" ht="21" customHeight="1">
      <c r="A61" s="1" t="s">
        <v>175</v>
      </c>
      <c r="B61" s="1"/>
      <c r="D61" s="2">
        <v>178932</v>
      </c>
      <c r="F61" s="54">
        <v>62024</v>
      </c>
      <c r="G61" s="54"/>
      <c r="H61" s="2">
        <v>172366</v>
      </c>
      <c r="I61" s="54"/>
      <c r="J61" s="54">
        <v>62154</v>
      </c>
    </row>
    <row r="62" spans="1:10" ht="21" customHeight="1">
      <c r="A62" s="1" t="s">
        <v>141</v>
      </c>
      <c r="B62" s="1"/>
      <c r="D62" s="2">
        <v>-80000</v>
      </c>
      <c r="F62" s="98" t="s">
        <v>120</v>
      </c>
      <c r="G62" s="54"/>
      <c r="H62" s="2">
        <v>-80000</v>
      </c>
      <c r="I62" s="54"/>
      <c r="J62" s="98" t="s">
        <v>120</v>
      </c>
    </row>
    <row r="63" spans="1:10" ht="21" customHeight="1">
      <c r="A63" s="1" t="s">
        <v>204</v>
      </c>
      <c r="B63" s="1"/>
      <c r="D63" s="2">
        <v>14835</v>
      </c>
      <c r="F63" s="98" t="s">
        <v>120</v>
      </c>
      <c r="G63" s="54"/>
      <c r="H63" s="98" t="s">
        <v>120</v>
      </c>
      <c r="I63" s="54"/>
      <c r="J63" s="98" t="s">
        <v>120</v>
      </c>
    </row>
    <row r="64" spans="1:10" ht="21" customHeight="1">
      <c r="A64" s="1" t="s">
        <v>142</v>
      </c>
      <c r="B64" s="1"/>
      <c r="D64" s="2">
        <v>15165</v>
      </c>
      <c r="F64" s="47">
        <v>50</v>
      </c>
      <c r="G64" s="47"/>
      <c r="H64" s="2">
        <v>30000</v>
      </c>
      <c r="I64" s="47"/>
      <c r="J64" s="47">
        <v>50</v>
      </c>
    </row>
    <row r="65" spans="1:10" ht="21" customHeight="1">
      <c r="A65" s="1" t="s">
        <v>179</v>
      </c>
      <c r="B65" s="1"/>
      <c r="D65" s="2">
        <v>-12684</v>
      </c>
      <c r="F65" s="98" t="s">
        <v>120</v>
      </c>
      <c r="G65" s="54"/>
      <c r="H65" s="2">
        <v>-12684</v>
      </c>
      <c r="I65" s="54"/>
      <c r="J65" s="98" t="s">
        <v>120</v>
      </c>
    </row>
    <row r="66" spans="1:10" ht="21" customHeight="1">
      <c r="A66" s="1" t="s">
        <v>176</v>
      </c>
      <c r="B66" s="1"/>
      <c r="D66" s="2">
        <v>-45419</v>
      </c>
      <c r="F66" s="54">
        <v>-59920</v>
      </c>
      <c r="G66" s="54"/>
      <c r="H66" s="2">
        <v>-24962</v>
      </c>
      <c r="I66" s="54"/>
      <c r="J66" s="54">
        <v>-3378</v>
      </c>
    </row>
    <row r="67" spans="1:10" ht="21" customHeight="1">
      <c r="A67" s="1" t="s">
        <v>194</v>
      </c>
      <c r="B67" s="1"/>
      <c r="D67" s="98" t="s">
        <v>120</v>
      </c>
      <c r="F67" s="54">
        <v>5390</v>
      </c>
      <c r="G67" s="54"/>
      <c r="H67" s="98" t="s">
        <v>120</v>
      </c>
      <c r="I67" s="54"/>
      <c r="J67" s="54">
        <v>5390</v>
      </c>
    </row>
    <row r="68" spans="1:10" ht="21" customHeight="1">
      <c r="A68" s="37" t="s">
        <v>124</v>
      </c>
      <c r="B68" s="1"/>
      <c r="D68" s="2">
        <v>-806</v>
      </c>
      <c r="F68" s="54">
        <v>477</v>
      </c>
      <c r="G68" s="54"/>
      <c r="H68" s="2">
        <v>-822</v>
      </c>
      <c r="I68" s="54"/>
      <c r="J68" s="54">
        <v>476</v>
      </c>
    </row>
    <row r="69" spans="1:10" ht="21" customHeight="1">
      <c r="A69" s="99" t="s">
        <v>177</v>
      </c>
      <c r="B69" s="1"/>
      <c r="C69" s="1"/>
      <c r="D69" s="63">
        <f>SUM(D60:D68)</f>
        <v>121803</v>
      </c>
      <c r="F69" s="102">
        <f>SUM(F60:F68)</f>
        <v>-31757</v>
      </c>
      <c r="G69" s="54"/>
      <c r="H69" s="63">
        <f>SUM(H60:H68)</f>
        <v>135678</v>
      </c>
      <c r="I69" s="54"/>
      <c r="J69" s="102">
        <f>SUM(J60:J68)</f>
        <v>24914</v>
      </c>
    </row>
    <row r="70" spans="1:10" ht="21" customHeight="1">
      <c r="A70" s="99"/>
      <c r="B70" s="1"/>
      <c r="C70" s="1"/>
      <c r="D70" s="54"/>
      <c r="F70" s="54"/>
      <c r="G70" s="54"/>
      <c r="H70" s="54"/>
      <c r="I70" s="54"/>
      <c r="J70" s="54"/>
    </row>
    <row r="71" spans="1:10" ht="21" customHeight="1">
      <c r="A71" s="104" t="s">
        <v>38</v>
      </c>
      <c r="B71" s="1"/>
      <c r="C71" s="1"/>
      <c r="D71" s="54"/>
      <c r="F71" s="54"/>
      <c r="G71" s="54"/>
      <c r="H71" s="54"/>
      <c r="I71" s="54"/>
      <c r="J71" s="54"/>
    </row>
    <row r="72" spans="1:10" ht="21" customHeight="1">
      <c r="A72" s="1" t="s">
        <v>223</v>
      </c>
      <c r="D72" s="47"/>
      <c r="F72" s="54"/>
      <c r="G72" s="54"/>
      <c r="H72" s="47"/>
      <c r="I72" s="54"/>
      <c r="J72" s="47"/>
    </row>
    <row r="73" spans="1:10" ht="21" customHeight="1">
      <c r="A73" s="1" t="s">
        <v>84</v>
      </c>
      <c r="D73" s="47">
        <v>-4217</v>
      </c>
      <c r="F73" s="54">
        <v>-1342</v>
      </c>
      <c r="G73" s="54"/>
      <c r="H73" s="54">
        <v>-4754</v>
      </c>
      <c r="I73" s="54"/>
      <c r="J73" s="54">
        <v>-1326</v>
      </c>
    </row>
    <row r="74" spans="1:10" ht="21" customHeight="1">
      <c r="A74" s="1" t="s">
        <v>213</v>
      </c>
      <c r="D74" s="47">
        <v>80654</v>
      </c>
      <c r="F74" s="54">
        <v>50137</v>
      </c>
      <c r="G74" s="54"/>
      <c r="H74" s="98" t="s">
        <v>120</v>
      </c>
      <c r="I74" s="98"/>
      <c r="J74" s="47">
        <v>-100</v>
      </c>
    </row>
    <row r="75" spans="1:10" ht="21" customHeight="1">
      <c r="A75" s="37" t="s">
        <v>178</v>
      </c>
      <c r="D75" s="48" t="s">
        <v>68</v>
      </c>
      <c r="F75" s="54">
        <v>-27</v>
      </c>
      <c r="G75" s="54"/>
      <c r="H75" s="98" t="s">
        <v>120</v>
      </c>
      <c r="I75" s="54"/>
      <c r="J75" s="98" t="s">
        <v>120</v>
      </c>
    </row>
    <row r="76" spans="1:10" ht="21" customHeight="1">
      <c r="A76" s="37" t="s">
        <v>64</v>
      </c>
      <c r="D76" s="47">
        <v>-1071</v>
      </c>
      <c r="F76" s="47">
        <v>-14786</v>
      </c>
      <c r="G76" s="54"/>
      <c r="H76" s="47">
        <v>-1071</v>
      </c>
      <c r="I76" s="54"/>
      <c r="J76" s="47">
        <v>-14786</v>
      </c>
    </row>
    <row r="77" spans="1:10" ht="21" customHeight="1">
      <c r="A77" s="37" t="s">
        <v>231</v>
      </c>
      <c r="D77" s="47">
        <v>110000</v>
      </c>
      <c r="F77" s="98" t="s">
        <v>120</v>
      </c>
      <c r="G77" s="54"/>
      <c r="H77" s="47">
        <v>110000</v>
      </c>
      <c r="J77" s="98" t="s">
        <v>120</v>
      </c>
    </row>
    <row r="78" spans="1:10" ht="21" customHeight="1">
      <c r="A78" s="37" t="s">
        <v>182</v>
      </c>
      <c r="D78" s="47">
        <v>5799</v>
      </c>
      <c r="F78" s="47">
        <v>-995</v>
      </c>
      <c r="G78" s="54"/>
      <c r="H78" s="47">
        <v>5799</v>
      </c>
      <c r="I78" s="54"/>
      <c r="J78" s="47">
        <v>-995</v>
      </c>
    </row>
    <row r="79" spans="1:10" ht="21" customHeight="1">
      <c r="A79" s="37" t="s">
        <v>148</v>
      </c>
      <c r="D79" s="47">
        <v>-3050</v>
      </c>
      <c r="F79" s="98" t="s">
        <v>120</v>
      </c>
      <c r="G79" s="54"/>
      <c r="H79" s="98" t="s">
        <v>120</v>
      </c>
      <c r="I79" s="54"/>
      <c r="J79" s="98" t="s">
        <v>120</v>
      </c>
    </row>
    <row r="80" spans="1:10" ht="21" customHeight="1">
      <c r="A80" s="99" t="s">
        <v>149</v>
      </c>
      <c r="B80" s="1"/>
      <c r="C80" s="1"/>
      <c r="D80" s="102">
        <f>SUM(D73:D79)</f>
        <v>188115</v>
      </c>
      <c r="F80" s="102">
        <f>SUM(F73:F78)</f>
        <v>32987</v>
      </c>
      <c r="G80" s="54"/>
      <c r="H80" s="102">
        <f>SUM(H73:H78)</f>
        <v>109974</v>
      </c>
      <c r="I80" s="54"/>
      <c r="J80" s="102">
        <f>SUM(J73:J78)</f>
        <v>-17207</v>
      </c>
    </row>
    <row r="81" spans="1:10" ht="21" customHeight="1">
      <c r="A81" s="99" t="s">
        <v>214</v>
      </c>
      <c r="B81" s="99"/>
      <c r="C81" s="99"/>
      <c r="F81" s="99"/>
      <c r="G81" s="54"/>
      <c r="I81" s="54"/>
      <c r="J81" s="54"/>
    </row>
    <row r="82" spans="1:10" ht="21" customHeight="1">
      <c r="A82" s="99" t="s">
        <v>85</v>
      </c>
      <c r="B82" s="53"/>
      <c r="C82" s="99"/>
      <c r="D82" s="54">
        <f>D80+D69+D48</f>
        <v>9582</v>
      </c>
      <c r="F82" s="54">
        <f>SUM(F48,F69,F80)</f>
        <v>-43441</v>
      </c>
      <c r="G82" s="54"/>
      <c r="H82" s="54">
        <v>3831</v>
      </c>
      <c r="I82" s="54"/>
      <c r="J82" s="54">
        <f>SUM(J48,J69,J80)</f>
        <v>-33925</v>
      </c>
    </row>
    <row r="83" spans="1:10" ht="21" customHeight="1">
      <c r="A83" s="99" t="s">
        <v>77</v>
      </c>
      <c r="B83" s="99"/>
      <c r="C83" s="99"/>
      <c r="F83" s="99"/>
      <c r="G83" s="54"/>
      <c r="I83" s="54"/>
      <c r="J83" s="54"/>
    </row>
    <row r="84" spans="1:10" ht="21" customHeight="1">
      <c r="A84" s="99" t="s">
        <v>86</v>
      </c>
      <c r="B84" s="53"/>
      <c r="C84" s="99"/>
      <c r="D84" s="54">
        <v>142683</v>
      </c>
      <c r="F84" s="54">
        <v>78303</v>
      </c>
      <c r="G84" s="54"/>
      <c r="H84" s="54">
        <v>140432</v>
      </c>
      <c r="I84" s="54"/>
      <c r="J84" s="54">
        <v>77982</v>
      </c>
    </row>
    <row r="85" spans="1:10" ht="21" customHeight="1">
      <c r="A85" s="99" t="s">
        <v>183</v>
      </c>
      <c r="B85" s="53"/>
      <c r="C85" s="99"/>
      <c r="D85" s="54"/>
      <c r="F85" s="54"/>
      <c r="G85" s="54"/>
      <c r="H85" s="54"/>
      <c r="I85" s="54"/>
      <c r="J85" s="54"/>
    </row>
    <row r="86" spans="1:10" ht="21" customHeight="1">
      <c r="A86" s="99" t="s">
        <v>184</v>
      </c>
      <c r="B86" s="16">
        <v>5</v>
      </c>
      <c r="C86" s="99"/>
      <c r="D86" s="54">
        <v>-7244</v>
      </c>
      <c r="F86" s="98" t="s">
        <v>120</v>
      </c>
      <c r="G86" s="105"/>
      <c r="H86" s="98" t="s">
        <v>120</v>
      </c>
      <c r="I86" s="54"/>
      <c r="J86" s="98" t="s">
        <v>120</v>
      </c>
    </row>
    <row r="87" spans="1:10" ht="21" customHeight="1">
      <c r="A87" s="99" t="s">
        <v>105</v>
      </c>
      <c r="B87" s="99"/>
      <c r="C87" s="99"/>
      <c r="F87" s="99"/>
      <c r="G87" s="54"/>
      <c r="H87" s="54"/>
      <c r="I87" s="54"/>
      <c r="J87" s="54"/>
    </row>
    <row r="88" spans="1:10" ht="21" customHeight="1">
      <c r="A88" s="99" t="s">
        <v>87</v>
      </c>
      <c r="B88" s="53"/>
      <c r="C88" s="99"/>
      <c r="D88" s="54">
        <v>27767</v>
      </c>
      <c r="F88" s="54">
        <v>42097</v>
      </c>
      <c r="G88" s="54"/>
      <c r="H88" s="54">
        <v>27751</v>
      </c>
      <c r="I88" s="54"/>
      <c r="J88" s="54">
        <v>31597</v>
      </c>
    </row>
    <row r="89" spans="1:10" ht="21" customHeight="1">
      <c r="A89" s="53" t="s">
        <v>105</v>
      </c>
      <c r="C89" s="99"/>
      <c r="D89" s="54"/>
      <c r="F89" s="99"/>
      <c r="G89" s="54"/>
      <c r="I89" s="54"/>
      <c r="J89" s="54"/>
    </row>
    <row r="90" spans="1:10" ht="21" customHeight="1">
      <c r="A90" s="99" t="s">
        <v>88</v>
      </c>
      <c r="B90" s="16">
        <v>5</v>
      </c>
      <c r="C90" s="1"/>
      <c r="D90" s="106">
        <v>-34068</v>
      </c>
      <c r="F90" s="106">
        <v>-18110</v>
      </c>
      <c r="G90" s="54"/>
      <c r="H90" s="3">
        <v>-34068</v>
      </c>
      <c r="I90" s="54"/>
      <c r="J90" s="106">
        <v>-18094</v>
      </c>
    </row>
    <row r="91" spans="1:10" ht="21" customHeight="1">
      <c r="A91" s="99" t="s">
        <v>78</v>
      </c>
      <c r="B91" s="99"/>
      <c r="C91" s="99"/>
      <c r="D91" s="54"/>
      <c r="F91" s="1"/>
      <c r="G91" s="54"/>
      <c r="I91" s="54"/>
      <c r="J91" s="107"/>
    </row>
    <row r="92" spans="1:10" ht="21" customHeight="1" thickBot="1">
      <c r="A92" s="53" t="s">
        <v>89</v>
      </c>
      <c r="B92" s="16">
        <v>5</v>
      </c>
      <c r="D92" s="108">
        <f>SUM(D82:D90)</f>
        <v>138720</v>
      </c>
      <c r="F92" s="108">
        <f>SUM(F82:F91)</f>
        <v>58849</v>
      </c>
      <c r="G92" s="54"/>
      <c r="H92" s="108">
        <f>SUM(H82:H90)</f>
        <v>137946</v>
      </c>
      <c r="I92" s="54"/>
      <c r="J92" s="108">
        <f>SUM(J82:J90)</f>
        <v>57560</v>
      </c>
    </row>
    <row r="93" spans="7:10" ht="21" customHeight="1" thickTop="1">
      <c r="G93" s="54"/>
      <c r="H93" s="54"/>
      <c r="I93" s="54"/>
      <c r="J93" s="54"/>
    </row>
    <row r="94" spans="1:10" ht="21" customHeight="1">
      <c r="A94" s="35" t="s">
        <v>206</v>
      </c>
      <c r="B94" s="35"/>
      <c r="C94" s="35"/>
      <c r="D94" s="35"/>
      <c r="E94" s="35"/>
      <c r="F94" s="103"/>
      <c r="G94" s="103"/>
      <c r="H94" s="103"/>
      <c r="I94" s="116" t="s">
        <v>74</v>
      </c>
      <c r="J94" s="116"/>
    </row>
    <row r="95" spans="1:19" s="5" customFormat="1" ht="21" customHeight="1">
      <c r="A95" s="35" t="s">
        <v>220</v>
      </c>
      <c r="I95" s="117" t="s">
        <v>75</v>
      </c>
      <c r="J95" s="117"/>
      <c r="R95" s="115" t="s">
        <v>75</v>
      </c>
      <c r="S95" s="115"/>
    </row>
    <row r="96" spans="1:8" ht="21" customHeight="1">
      <c r="A96" s="35" t="s">
        <v>131</v>
      </c>
      <c r="B96" s="35"/>
      <c r="C96" s="35"/>
      <c r="D96" s="35"/>
      <c r="E96" s="35"/>
      <c r="F96" s="103"/>
      <c r="G96" s="103"/>
      <c r="H96" s="103"/>
    </row>
    <row r="97" spans="1:10" ht="21" customHeight="1">
      <c r="A97" s="35" t="s">
        <v>192</v>
      </c>
      <c r="B97" s="35"/>
      <c r="C97" s="35"/>
      <c r="D97" s="35"/>
      <c r="E97" s="35"/>
      <c r="F97" s="103"/>
      <c r="G97" s="103"/>
      <c r="H97" s="103"/>
      <c r="I97" s="103"/>
      <c r="J97" s="103"/>
    </row>
    <row r="98" spans="1:10" ht="21" customHeight="1">
      <c r="A98" s="35"/>
      <c r="B98" s="35"/>
      <c r="C98" s="35"/>
      <c r="D98" s="35"/>
      <c r="E98" s="35"/>
      <c r="F98" s="103"/>
      <c r="G98" s="103"/>
      <c r="H98" s="103"/>
      <c r="I98" s="103"/>
      <c r="J98" s="103"/>
    </row>
    <row r="99" spans="1:10" ht="21" customHeight="1">
      <c r="A99" s="35"/>
      <c r="B99" s="35"/>
      <c r="C99" s="35"/>
      <c r="D99" s="35"/>
      <c r="E99" s="35"/>
      <c r="F99" s="103"/>
      <c r="G99" s="103"/>
      <c r="H99" s="103"/>
      <c r="I99" s="103"/>
      <c r="J99" s="103"/>
    </row>
    <row r="100" spans="1:10" ht="21" customHeight="1">
      <c r="A100" s="5"/>
      <c r="D100" s="111" t="s">
        <v>18</v>
      </c>
      <c r="E100" s="111"/>
      <c r="F100" s="111"/>
      <c r="G100" s="111"/>
      <c r="H100" s="111"/>
      <c r="I100" s="111"/>
      <c r="J100" s="111"/>
    </row>
    <row r="101" spans="1:10" ht="21" customHeight="1">
      <c r="A101" s="38"/>
      <c r="B101" s="89"/>
      <c r="C101" s="89"/>
      <c r="D101" s="110" t="s">
        <v>65</v>
      </c>
      <c r="E101" s="110"/>
      <c r="F101" s="110"/>
      <c r="G101" s="40"/>
      <c r="H101" s="110" t="s">
        <v>108</v>
      </c>
      <c r="I101" s="110"/>
      <c r="J101" s="110"/>
    </row>
    <row r="102" spans="1:10" ht="21" customHeight="1">
      <c r="A102" s="38"/>
      <c r="B102" s="15" t="s">
        <v>22</v>
      </c>
      <c r="C102" s="89"/>
      <c r="D102" s="39">
        <v>2004</v>
      </c>
      <c r="E102" s="13"/>
      <c r="F102" s="39">
        <v>2003</v>
      </c>
      <c r="G102" s="13"/>
      <c r="H102" s="39">
        <v>2004</v>
      </c>
      <c r="I102" s="13"/>
      <c r="J102" s="39">
        <v>2003</v>
      </c>
    </row>
    <row r="103" spans="1:10" ht="21" customHeight="1">
      <c r="A103" s="99" t="s">
        <v>106</v>
      </c>
      <c r="B103" s="1"/>
      <c r="C103" s="1"/>
      <c r="F103" s="54"/>
      <c r="G103" s="54"/>
      <c r="H103" s="54"/>
      <c r="I103" s="54"/>
      <c r="J103" s="54"/>
    </row>
    <row r="104" spans="1:10" ht="21" customHeight="1">
      <c r="A104" s="99" t="s">
        <v>90</v>
      </c>
      <c r="C104" s="1"/>
      <c r="F104" s="54"/>
      <c r="G104" s="54"/>
      <c r="H104" s="54"/>
      <c r="I104" s="54"/>
      <c r="J104" s="54"/>
    </row>
    <row r="105" spans="1:10" ht="21" customHeight="1">
      <c r="A105" s="1" t="s">
        <v>61</v>
      </c>
      <c r="F105" s="54"/>
      <c r="G105" s="54"/>
      <c r="H105" s="54"/>
      <c r="I105" s="54"/>
      <c r="J105" s="54"/>
    </row>
    <row r="106" spans="1:10" ht="21" customHeight="1">
      <c r="A106" s="1" t="s">
        <v>59</v>
      </c>
      <c r="B106" s="1"/>
      <c r="D106" s="109">
        <v>2817</v>
      </c>
      <c r="F106" s="47">
        <v>13321</v>
      </c>
      <c r="G106" s="54"/>
      <c r="H106" s="109">
        <v>2723</v>
      </c>
      <c r="I106" s="54"/>
      <c r="J106" s="47">
        <v>3917</v>
      </c>
    </row>
    <row r="107" spans="1:10" ht="21" customHeight="1">
      <c r="A107" s="1" t="s">
        <v>60</v>
      </c>
      <c r="B107" s="1"/>
      <c r="D107" s="47">
        <v>33012</v>
      </c>
      <c r="F107" s="47">
        <v>4680</v>
      </c>
      <c r="G107" s="54"/>
      <c r="H107" s="47">
        <v>29429</v>
      </c>
      <c r="I107" s="54"/>
      <c r="J107" s="47">
        <v>4679</v>
      </c>
    </row>
    <row r="108" spans="1:10" ht="21" customHeight="1">
      <c r="A108" s="1" t="s">
        <v>62</v>
      </c>
      <c r="D108" s="47"/>
      <c r="F108" s="47"/>
      <c r="G108" s="54"/>
      <c r="I108" s="54"/>
      <c r="J108" s="47"/>
    </row>
    <row r="109" spans="1:10" ht="21" customHeight="1">
      <c r="A109" s="1" t="s">
        <v>150</v>
      </c>
      <c r="B109" s="1"/>
      <c r="D109" s="47"/>
      <c r="F109" s="47"/>
      <c r="G109" s="54"/>
      <c r="I109" s="54"/>
      <c r="J109" s="47"/>
    </row>
    <row r="110" spans="1:10" ht="21" customHeight="1">
      <c r="A110" s="37" t="s">
        <v>151</v>
      </c>
      <c r="D110" s="47">
        <v>9920</v>
      </c>
      <c r="F110" s="98" t="s">
        <v>120</v>
      </c>
      <c r="G110" s="54"/>
      <c r="H110" s="47">
        <v>9920</v>
      </c>
      <c r="I110" s="54"/>
      <c r="J110" s="98" t="s">
        <v>120</v>
      </c>
    </row>
    <row r="111" spans="1:10" ht="21" customHeight="1">
      <c r="A111" s="35"/>
      <c r="B111" s="35"/>
      <c r="C111" s="35"/>
      <c r="D111" s="35"/>
      <c r="E111" s="35"/>
      <c r="F111" s="103"/>
      <c r="G111" s="103"/>
      <c r="H111" s="103"/>
      <c r="I111" s="116"/>
      <c r="J111" s="116"/>
    </row>
  </sheetData>
  <mergeCells count="19">
    <mergeCell ref="I1:J1"/>
    <mergeCell ref="I2:J2"/>
    <mergeCell ref="I49:J49"/>
    <mergeCell ref="I50:J50"/>
    <mergeCell ref="D7:J7"/>
    <mergeCell ref="I111:J111"/>
    <mergeCell ref="H8:J8"/>
    <mergeCell ref="H56:J56"/>
    <mergeCell ref="I94:J94"/>
    <mergeCell ref="I95:J95"/>
    <mergeCell ref="D100:J100"/>
    <mergeCell ref="D8:F8"/>
    <mergeCell ref="D55:J55"/>
    <mergeCell ref="D56:F56"/>
    <mergeCell ref="R2:S2"/>
    <mergeCell ref="R50:S50"/>
    <mergeCell ref="R95:S95"/>
    <mergeCell ref="D101:F101"/>
    <mergeCell ref="H101:J101"/>
  </mergeCells>
  <printOptions/>
  <pageMargins left="1" right="0.4" top="0.48" bottom="0.4" header="0.5" footer="0.4"/>
  <pageSetup firstPageNumber="10" useFirstPageNumber="1" horizontalDpi="600" verticalDpi="600" orientation="portrait" paperSize="9" scale="75" r:id="rId1"/>
  <headerFooter alignWithMargins="0">
    <oddFooter>&amp;L        The accompanying notes are an integral part of these financial statements
&amp;R&amp;P</oddFooter>
  </headerFooter>
  <rowBreaks count="2" manualBreakCount="2">
    <brk id="48" max="255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west virginia</cp:lastModifiedBy>
  <cp:lastPrinted>2004-08-13T10:25:59Z</cp:lastPrinted>
  <dcterms:created xsi:type="dcterms:W3CDTF">2003-03-27T06:59:00Z</dcterms:created>
  <dcterms:modified xsi:type="dcterms:W3CDTF">2004-08-17T04:31:03Z</dcterms:modified>
  <cp:category/>
  <cp:version/>
  <cp:contentType/>
  <cp:contentStatus/>
</cp:coreProperties>
</file>