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1"/>
  </bookViews>
  <sheets>
    <sheet name="งบการเงิน" sheetId="1" r:id="rId1"/>
    <sheet name="งบเปลี่ยนแปลง" sheetId="2" r:id="rId2"/>
  </sheets>
  <definedNames/>
  <calcPr fullCalcOnLoad="1"/>
</workbook>
</file>

<file path=xl/sharedStrings.xml><?xml version="1.0" encoding="utf-8"?>
<sst xmlns="http://schemas.openxmlformats.org/spreadsheetml/2006/main" count="348" uniqueCount="193">
  <si>
    <t>THAI HEAT EXCHANGE PUBLIC COMPANY LIMITED AND ITS SUBSIDIARIES</t>
  </si>
  <si>
    <t>BALANCE SHEETS</t>
  </si>
  <si>
    <r>
      <t xml:space="preserve">                                                             </t>
    </r>
    <r>
      <rPr>
        <b/>
        <u val="single"/>
        <sz val="15"/>
        <rFont val="Browallia New"/>
        <family val="2"/>
      </rPr>
      <t>Assets</t>
    </r>
  </si>
  <si>
    <t xml:space="preserve">                  Unit : baht</t>
  </si>
  <si>
    <t>Consolidated</t>
  </si>
  <si>
    <t>The company only</t>
  </si>
  <si>
    <t>December</t>
  </si>
  <si>
    <t>Note</t>
  </si>
  <si>
    <t>31, 2003</t>
  </si>
  <si>
    <t>Current assets</t>
  </si>
  <si>
    <t xml:space="preserve">Cash and cash equivalents </t>
  </si>
  <si>
    <t>Trade accounts receivables - net</t>
  </si>
  <si>
    <t>Subsidiary and related company</t>
  </si>
  <si>
    <t xml:space="preserve">Other companies - net </t>
  </si>
  <si>
    <t>Inventories - net</t>
  </si>
  <si>
    <t>Other current assets</t>
  </si>
  <si>
    <t xml:space="preserve">Other account receivable - </t>
  </si>
  <si>
    <t>subsidiary and related company</t>
  </si>
  <si>
    <t>Value added tax - net</t>
  </si>
  <si>
    <t>Others - net</t>
  </si>
  <si>
    <t>Total current assets</t>
  </si>
  <si>
    <t>Non - current assets</t>
  </si>
  <si>
    <t>long - term loan to employees</t>
  </si>
  <si>
    <t>Investments for using the equity method</t>
  </si>
  <si>
    <t>Property, plant and equipment - net</t>
  </si>
  <si>
    <t>Other non - current assets</t>
  </si>
  <si>
    <t>Deposit and retention</t>
  </si>
  <si>
    <t>Total non -current assets</t>
  </si>
  <si>
    <t>TOTAL ASSETS</t>
  </si>
  <si>
    <r>
      <t xml:space="preserve">                                                                    </t>
    </r>
    <r>
      <rPr>
        <b/>
        <u val="single"/>
        <sz val="15"/>
        <rFont val="Browallia New"/>
        <family val="2"/>
      </rPr>
      <t xml:space="preserve">Liabilities and shareholders'equity </t>
    </r>
  </si>
  <si>
    <t xml:space="preserve">                         Consolidated</t>
  </si>
  <si>
    <t xml:space="preserve">                            The company only</t>
  </si>
  <si>
    <t>Current liabilities</t>
  </si>
  <si>
    <t>Bank Overdraft</t>
  </si>
  <si>
    <t xml:space="preserve">Trade Accounts payable </t>
  </si>
  <si>
    <t>Other companies</t>
  </si>
  <si>
    <t>Current portion of loan under debt</t>
  </si>
  <si>
    <t>restructuring sheme</t>
  </si>
  <si>
    <t>Short-term loans from subsidiary</t>
  </si>
  <si>
    <t>Other current liabilities</t>
  </si>
  <si>
    <t xml:space="preserve">Accrued interest expenses - </t>
  </si>
  <si>
    <t>subsidiary company</t>
  </si>
  <si>
    <t>Others</t>
  </si>
  <si>
    <t>Total current liabilities</t>
  </si>
  <si>
    <t>Non - current liabilities</t>
  </si>
  <si>
    <t>Loan under debt restructuring sheme</t>
  </si>
  <si>
    <t>Convertible debentures - net</t>
  </si>
  <si>
    <t>Total non - current liabilities</t>
  </si>
  <si>
    <t>Total liabilities</t>
  </si>
  <si>
    <t>Shareholders' equity</t>
  </si>
  <si>
    <t xml:space="preserve">Share capital </t>
  </si>
  <si>
    <t>Authorized share capital</t>
  </si>
  <si>
    <t xml:space="preserve">    stocks at Baht 10.- each</t>
  </si>
  <si>
    <t>Issued and paid - up shares capital</t>
  </si>
  <si>
    <t xml:space="preserve">     stocks at Baht 10.- each</t>
  </si>
  <si>
    <t>Issued and fully paid - up</t>
  </si>
  <si>
    <t xml:space="preserve"> 49,040,600.- common</t>
  </si>
  <si>
    <t xml:space="preserve">     Issued and fully paid - up</t>
  </si>
  <si>
    <t>Additional paid - in capital</t>
  </si>
  <si>
    <t>Premium on common stocks</t>
  </si>
  <si>
    <t>Premium on assets' valuation</t>
  </si>
  <si>
    <t>Retained earnings (loss)</t>
  </si>
  <si>
    <t>Appropriated</t>
  </si>
  <si>
    <t>Legal reserve</t>
  </si>
  <si>
    <t>Unappropriated</t>
  </si>
  <si>
    <t>Minority interest</t>
  </si>
  <si>
    <t xml:space="preserve">Total shareholders' equity </t>
  </si>
  <si>
    <t>STATEMENTS OF INCOME</t>
  </si>
  <si>
    <t>Revenues</t>
  </si>
  <si>
    <t>Revenues from the sale of goods</t>
  </si>
  <si>
    <t>Other incomes</t>
  </si>
  <si>
    <t>Rental incomes</t>
  </si>
  <si>
    <t>Management income</t>
  </si>
  <si>
    <t>company</t>
  </si>
  <si>
    <t>Total revenues</t>
  </si>
  <si>
    <t xml:space="preserve">Expenses </t>
  </si>
  <si>
    <t>Cost of the sale of goods</t>
  </si>
  <si>
    <t>Selling and administrative expenses</t>
  </si>
  <si>
    <t>Reversal doubtful debt</t>
  </si>
  <si>
    <t>Equity in net loss of subsidiary</t>
  </si>
  <si>
    <t>Total expenses</t>
  </si>
  <si>
    <t xml:space="preserve">Income(loss) before interest expenses and </t>
  </si>
  <si>
    <t>and income tax</t>
  </si>
  <si>
    <t>Interest expenses</t>
  </si>
  <si>
    <t>Income tax</t>
  </si>
  <si>
    <t xml:space="preserve">Income(loss) after income tax </t>
  </si>
  <si>
    <t>Net profit (loss) of minority interests</t>
  </si>
  <si>
    <t>Net income (loss)</t>
  </si>
  <si>
    <t xml:space="preserve">Basic earnings(loss) per share </t>
  </si>
  <si>
    <t>Weighted average number of common</t>
  </si>
  <si>
    <t>stocks (shares)</t>
  </si>
  <si>
    <t xml:space="preserve">Diluted earnings(loss) per share </t>
  </si>
  <si>
    <t xml:space="preserve">stocks and dilutive common stocks </t>
  </si>
  <si>
    <t>(shares)</t>
  </si>
  <si>
    <t>CASH FLOWS FROM OPERATING ACTIVITIES</t>
  </si>
  <si>
    <t xml:space="preserve">Items to reconcile net income (loss) to net </t>
  </si>
  <si>
    <t>cash flows from operation activities</t>
  </si>
  <si>
    <t>Depreciation</t>
  </si>
  <si>
    <t>Amortization expenses</t>
  </si>
  <si>
    <t>Allowance for doubtful accounts (reversal)</t>
  </si>
  <si>
    <t>Gain on exchange rate</t>
  </si>
  <si>
    <t>Loss on revaluation of inventories (reversal)</t>
  </si>
  <si>
    <t>Loss on impairment of withholding tax</t>
  </si>
  <si>
    <t>Gain on disposal of assets</t>
  </si>
  <si>
    <t>Equity in net(income) loss of</t>
  </si>
  <si>
    <t xml:space="preserve">Discount on convertible debenture </t>
  </si>
  <si>
    <t xml:space="preserve"> amortization</t>
  </si>
  <si>
    <t>Loss (gain) from minority interest</t>
  </si>
  <si>
    <t>Operating assets (increase) decrease</t>
  </si>
  <si>
    <t>Other receivables - related company</t>
  </si>
  <si>
    <t>Inventories</t>
  </si>
  <si>
    <t>Operating liabilities increase (decrease)</t>
  </si>
  <si>
    <t xml:space="preserve">Accounts payable </t>
  </si>
  <si>
    <t>Other account payable-related  company</t>
  </si>
  <si>
    <t>Accrual interest expenses - subsidiary</t>
  </si>
  <si>
    <t>Net cash provided (used) by operating</t>
  </si>
  <si>
    <t>activities</t>
  </si>
  <si>
    <t>CASH FLOWS FROM INVESTING ACTIVITIES</t>
  </si>
  <si>
    <t>Decrease in long-term to employees</t>
  </si>
  <si>
    <t>Purchase fixed assets</t>
  </si>
  <si>
    <t>Sales fixed assets</t>
  </si>
  <si>
    <t xml:space="preserve">Net cash provided (used) by investing </t>
  </si>
  <si>
    <t>CASH FLOWS FROM FINANCING ACTIVITIES</t>
  </si>
  <si>
    <t>Decrease in bank overdraft</t>
  </si>
  <si>
    <t>Short - term loans from subsidiary company</t>
  </si>
  <si>
    <t>Decrease in loans under debt restructuring</t>
  </si>
  <si>
    <t>sheme</t>
  </si>
  <si>
    <t>Net cash provided (used) by financing</t>
  </si>
  <si>
    <t xml:space="preserve">Net increase (decrease) in cash and cash </t>
  </si>
  <si>
    <t>equivalents</t>
  </si>
  <si>
    <t>Cash and cash equivalents,beginning of period</t>
  </si>
  <si>
    <t>Cash and cash equivalents,ended of period</t>
  </si>
  <si>
    <t>Supplemental disclosures of cash flow information</t>
  </si>
  <si>
    <t>Cash paid during the period for:</t>
  </si>
  <si>
    <t xml:space="preserve">                                                                               The company only</t>
  </si>
  <si>
    <t>Unit : baht</t>
  </si>
  <si>
    <t>Premium on</t>
  </si>
  <si>
    <t>Common Stocks</t>
  </si>
  <si>
    <t>Preferred stocks</t>
  </si>
  <si>
    <t>common Stocks</t>
  </si>
  <si>
    <t xml:space="preserve">assets valuation </t>
  </si>
  <si>
    <t xml:space="preserve">Legal reserve </t>
  </si>
  <si>
    <t>retained earnings</t>
  </si>
  <si>
    <t>Total</t>
  </si>
  <si>
    <t>Balance as at January 1, 2003</t>
  </si>
  <si>
    <t>Balance as at January 1, 2004</t>
  </si>
  <si>
    <t>Minority</t>
  </si>
  <si>
    <t>Retained earnings</t>
  </si>
  <si>
    <t>Interests</t>
  </si>
  <si>
    <t>Witholding tax - net</t>
  </si>
  <si>
    <t>Total shareholders' equity - Head quarter</t>
  </si>
  <si>
    <t xml:space="preserve">TOTAL LIABILITIES AND </t>
  </si>
  <si>
    <t>SHAREHOLDERS' EQUITY</t>
  </si>
  <si>
    <t>Write-off of other payable</t>
  </si>
  <si>
    <t>Loss from the debt settlement</t>
  </si>
  <si>
    <t>Page 1 of 25</t>
  </si>
  <si>
    <t>Page 2 of 25</t>
  </si>
  <si>
    <t>Page 3 of 25</t>
  </si>
  <si>
    <t>Page 4 of 25</t>
  </si>
  <si>
    <t>Page 5 of 25</t>
  </si>
  <si>
    <t>Page 6 of 25</t>
  </si>
  <si>
    <t>Page 7 of 25</t>
  </si>
  <si>
    <t>Page 8 of 25</t>
  </si>
  <si>
    <t>BALANCE SHEETS (Cont.)</t>
  </si>
  <si>
    <t xml:space="preserve">STATEMENTS OF CHANGE IN SHAREHOLDERS' EQUITY </t>
  </si>
  <si>
    <t>STATEMENTS OF CASH FLOWS</t>
  </si>
  <si>
    <t>STATEMENTS OF CASH FLOWS (Cont.)</t>
  </si>
  <si>
    <t>AS AT JUNE 30, 2004 AND DECEMBER 31, 2003</t>
  </si>
  <si>
    <t>June</t>
  </si>
  <si>
    <t>30, 2004</t>
  </si>
  <si>
    <t>Trade accounts and note receivables - net</t>
  </si>
  <si>
    <t xml:space="preserve">FOR THE THREE - MONTH PERIODS ENDED 30 JUNE, 2003 AND 2004 </t>
  </si>
  <si>
    <t xml:space="preserve">FOR THE SIX - MONTH PERIODS ENDED 30 JUNE, 2003 AND 2004 </t>
  </si>
  <si>
    <t>FOR THE SIX - MONTH PERIODS ENDED 30 JUNE,  2004 AND 2003</t>
  </si>
  <si>
    <t>Balance as at June 30, 2003</t>
  </si>
  <si>
    <t>Increased during the period</t>
  </si>
  <si>
    <t>Net loss during the period</t>
  </si>
  <si>
    <t>Decrease during the period</t>
  </si>
  <si>
    <t>Net profit during the period</t>
  </si>
  <si>
    <t>Balanceas as at June 30, 2004</t>
  </si>
  <si>
    <r>
      <t xml:space="preserve">        </t>
    </r>
    <r>
      <rPr>
        <b/>
        <sz val="15"/>
        <rFont val="Browallia New"/>
        <family val="2"/>
      </rPr>
      <t xml:space="preserve">                                                          </t>
    </r>
    <r>
      <rPr>
        <b/>
        <u val="single"/>
        <sz val="15"/>
        <rFont val="Browallia New"/>
        <family val="2"/>
      </rPr>
      <t xml:space="preserve"> Liabilities and shareholders'equity (cont.)</t>
    </r>
  </si>
  <si>
    <t>(Audited)</t>
  </si>
  <si>
    <t>(Unaudited)</t>
  </si>
  <si>
    <t>(But reviwed)</t>
  </si>
  <si>
    <t xml:space="preserve">    stocks at Baht 10.- each </t>
  </si>
  <si>
    <t xml:space="preserve">    (In 2004 and 2003)</t>
  </si>
  <si>
    <t xml:space="preserve"> 7,493,700 and 7,762,300 preferred </t>
  </si>
  <si>
    <t>54,492,100 and 54,223,500.- common</t>
  </si>
  <si>
    <t xml:space="preserve"> 7,493,700 and 7,762,300.- preferred </t>
  </si>
  <si>
    <t>FOR THE SIX - MONTH PERIODS ENDED 30,JUNE 2004 AND 2003</t>
  </si>
  <si>
    <t>Page 9 of 25</t>
  </si>
  <si>
    <t>9,13</t>
  </si>
  <si>
    <t>The notes to interim financial statements form an integral part of these interim financial statements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</si>
</sst>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#,##0.00\);\(#,##0.00\)"/>
    <numFmt numFmtId="177" formatCode="#,##0.00\);\(*#\,##0.00\)"/>
    <numFmt numFmtId="178" formatCode="#,##0.00\);\(\-#,##0.00\)"/>
    <numFmt numFmtId="179" formatCode="0.00000000000"/>
  </numFmts>
  <fonts count="7">
    <font>
      <sz val="10"/>
      <name val="Arial"/>
      <family val="0"/>
    </font>
    <font>
      <b/>
      <sz val="15"/>
      <name val="Browallia New"/>
      <family val="2"/>
    </font>
    <font>
      <sz val="15"/>
      <name val="Browallia New"/>
      <family val="2"/>
    </font>
    <font>
      <b/>
      <u val="single"/>
      <sz val="15"/>
      <name val="Browallia New"/>
      <family val="2"/>
    </font>
    <font>
      <sz val="12"/>
      <name val="Browallia New"/>
      <family val="2"/>
    </font>
    <font>
      <sz val="16"/>
      <name val="Browallia New"/>
      <family val="2"/>
    </font>
    <font>
      <u val="single"/>
      <sz val="15"/>
      <name val="Browallia New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71" fontId="2" fillId="0" borderId="0" xfId="15" applyFont="1" applyAlignment="1">
      <alignment/>
    </xf>
    <xf numFmtId="176" fontId="2" fillId="0" borderId="0" xfId="15" applyNumberFormat="1" applyFont="1" applyAlignment="1">
      <alignment/>
    </xf>
    <xf numFmtId="171" fontId="2" fillId="0" borderId="1" xfId="15" applyFont="1" applyBorder="1" applyAlignment="1">
      <alignment/>
    </xf>
    <xf numFmtId="39" fontId="2" fillId="0" borderId="0" xfId="15" applyNumberFormat="1" applyFont="1" applyAlignment="1">
      <alignment/>
    </xf>
    <xf numFmtId="39" fontId="2" fillId="0" borderId="1" xfId="15" applyNumberFormat="1" applyFont="1" applyBorder="1" applyAlignment="1">
      <alignment/>
    </xf>
    <xf numFmtId="176" fontId="2" fillId="0" borderId="2" xfId="15" applyNumberFormat="1" applyFont="1" applyBorder="1" applyAlignment="1">
      <alignment/>
    </xf>
    <xf numFmtId="39" fontId="2" fillId="0" borderId="2" xfId="15" applyNumberFormat="1" applyFont="1" applyBorder="1" applyAlignment="1">
      <alignment/>
    </xf>
    <xf numFmtId="171" fontId="2" fillId="0" borderId="0" xfId="15" applyNumberFormat="1" applyFont="1" applyAlignment="1">
      <alignment/>
    </xf>
    <xf numFmtId="176" fontId="2" fillId="0" borderId="0" xfId="15" applyNumberFormat="1" applyFont="1" applyBorder="1" applyAlignment="1">
      <alignment/>
    </xf>
    <xf numFmtId="39" fontId="2" fillId="0" borderId="0" xfId="15" applyNumberFormat="1" applyFont="1" applyBorder="1" applyAlignment="1">
      <alignment/>
    </xf>
    <xf numFmtId="171" fontId="2" fillId="0" borderId="0" xfId="15" applyFont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2" fillId="0" borderId="3" xfId="0" applyFont="1" applyBorder="1" applyAlignment="1">
      <alignment/>
    </xf>
    <xf numFmtId="171" fontId="2" fillId="0" borderId="2" xfId="15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176" fontId="2" fillId="0" borderId="0" xfId="15" applyNumberFormat="1" applyFont="1" applyFill="1" applyBorder="1" applyAlignment="1">
      <alignment/>
    </xf>
    <xf numFmtId="0" fontId="1" fillId="0" borderId="0" xfId="0" applyFont="1" applyFill="1" applyAlignment="1">
      <alignment horizontal="centerContinuous"/>
    </xf>
    <xf numFmtId="39" fontId="1" fillId="0" borderId="0" xfId="0" applyNumberFormat="1" applyFont="1" applyFill="1" applyAlignment="1">
      <alignment horizontal="centerContinuous"/>
    </xf>
    <xf numFmtId="0" fontId="2" fillId="0" borderId="0" xfId="0" applyFont="1" applyFill="1" applyAlignment="1">
      <alignment/>
    </xf>
    <xf numFmtId="39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39" fontId="2" fillId="0" borderId="1" xfId="0" applyNumberFormat="1" applyFont="1" applyFill="1" applyBorder="1" applyAlignment="1">
      <alignment horizontal="centerContinuous"/>
    </xf>
    <xf numFmtId="0" fontId="2" fillId="0" borderId="1" xfId="0" applyFont="1" applyFill="1" applyBorder="1" applyAlignment="1">
      <alignment horizontal="centerContinuous"/>
    </xf>
    <xf numFmtId="3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3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39" fontId="2" fillId="0" borderId="0" xfId="0" applyNumberFormat="1" applyFont="1" applyFill="1" applyAlignment="1">
      <alignment/>
    </xf>
    <xf numFmtId="39" fontId="2" fillId="0" borderId="0" xfId="15" applyNumberFormat="1" applyFont="1" applyFill="1" applyAlignment="1">
      <alignment/>
    </xf>
    <xf numFmtId="171" fontId="2" fillId="0" borderId="0" xfId="15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Border="1" applyAlignment="1" quotePrefix="1">
      <alignment horizontal="left"/>
    </xf>
    <xf numFmtId="39" fontId="2" fillId="0" borderId="4" xfId="15" applyNumberFormat="1" applyFont="1" applyFill="1" applyBorder="1" applyAlignment="1">
      <alignment/>
    </xf>
    <xf numFmtId="171" fontId="2" fillId="0" borderId="4" xfId="15" applyFont="1" applyFill="1" applyBorder="1" applyAlignment="1">
      <alignment/>
    </xf>
    <xf numFmtId="39" fontId="2" fillId="0" borderId="5" xfId="15" applyNumberFormat="1" applyFont="1" applyFill="1" applyBorder="1" applyAlignment="1">
      <alignment/>
    </xf>
    <xf numFmtId="171" fontId="2" fillId="0" borderId="5" xfId="15" applyFont="1" applyFill="1" applyBorder="1" applyAlignment="1">
      <alignment/>
    </xf>
    <xf numFmtId="0" fontId="4" fillId="0" borderId="0" xfId="0" applyFont="1" applyFill="1" applyAlignment="1">
      <alignment/>
    </xf>
    <xf numFmtId="39" fontId="2" fillId="0" borderId="0" xfId="15" applyNumberFormat="1" applyFont="1" applyFill="1" applyBorder="1" applyAlignment="1">
      <alignment/>
    </xf>
    <xf numFmtId="171" fontId="2" fillId="0" borderId="0" xfId="15" applyFont="1" applyFill="1" applyBorder="1" applyAlignment="1">
      <alignment/>
    </xf>
    <xf numFmtId="39" fontId="2" fillId="0" borderId="1" xfId="15" applyNumberFormat="1" applyFont="1" applyFill="1" applyBorder="1" applyAlignment="1">
      <alignment/>
    </xf>
    <xf numFmtId="171" fontId="2" fillId="0" borderId="1" xfId="15" applyFont="1" applyFill="1" applyBorder="1" applyAlignment="1">
      <alignment/>
    </xf>
    <xf numFmtId="0" fontId="3" fillId="0" borderId="0" xfId="0" applyFont="1" applyFill="1" applyAlignment="1">
      <alignment horizontal="centerContinuous"/>
    </xf>
    <xf numFmtId="39" fontId="2" fillId="0" borderId="6" xfId="15" applyNumberFormat="1" applyFont="1" applyFill="1" applyBorder="1" applyAlignment="1">
      <alignment/>
    </xf>
    <xf numFmtId="171" fontId="2" fillId="0" borderId="6" xfId="15" applyFont="1" applyFill="1" applyBorder="1" applyAlignment="1">
      <alignment/>
    </xf>
    <xf numFmtId="176" fontId="2" fillId="0" borderId="0" xfId="15" applyNumberFormat="1" applyFont="1" applyFill="1" applyAlignment="1">
      <alignment/>
    </xf>
    <xf numFmtId="176" fontId="2" fillId="0" borderId="1" xfId="15" applyNumberFormat="1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2" fillId="0" borderId="4" xfId="0" applyFont="1" applyFill="1" applyBorder="1" applyAlignment="1">
      <alignment horizontal="center"/>
    </xf>
    <xf numFmtId="4" fontId="2" fillId="0" borderId="0" xfId="15" applyNumberFormat="1" applyFont="1" applyFill="1" applyAlignment="1">
      <alignment/>
    </xf>
    <xf numFmtId="39" fontId="2" fillId="0" borderId="2" xfId="15" applyNumberFormat="1" applyFont="1" applyFill="1" applyBorder="1" applyAlignment="1">
      <alignment/>
    </xf>
    <xf numFmtId="179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39" fontId="2" fillId="0" borderId="0" xfId="0" applyNumberFormat="1" applyFont="1" applyFill="1" applyBorder="1" applyAlignment="1">
      <alignment/>
    </xf>
    <xf numFmtId="176" fontId="2" fillId="0" borderId="4" xfId="15" applyNumberFormat="1" applyFont="1" applyFill="1" applyBorder="1" applyAlignment="1">
      <alignment/>
    </xf>
    <xf numFmtId="4" fontId="2" fillId="0" borderId="4" xfId="15" applyNumberFormat="1" applyFont="1" applyFill="1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676275</xdr:colOff>
      <xdr:row>161</xdr:row>
      <xdr:rowOff>238125</xdr:rowOff>
    </xdr:from>
    <xdr:to>
      <xdr:col>8</xdr:col>
      <xdr:colOff>933450</xdr:colOff>
      <xdr:row>161</xdr:row>
      <xdr:rowOff>238125</xdr:rowOff>
    </xdr:to>
    <xdr:sp>
      <xdr:nvSpPr>
        <xdr:cNvPr id="1" name="Line 1"/>
        <xdr:cNvSpPr>
          <a:spLocks/>
        </xdr:cNvSpPr>
      </xdr:nvSpPr>
      <xdr:spPr>
        <a:xfrm>
          <a:off x="3829050" y="43976925"/>
          <a:ext cx="25717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695325</xdr:colOff>
      <xdr:row>161</xdr:row>
      <xdr:rowOff>238125</xdr:rowOff>
    </xdr:from>
    <xdr:to>
      <xdr:col>12</xdr:col>
      <xdr:colOff>952500</xdr:colOff>
      <xdr:row>161</xdr:row>
      <xdr:rowOff>238125</xdr:rowOff>
    </xdr:to>
    <xdr:sp>
      <xdr:nvSpPr>
        <xdr:cNvPr id="2" name="Line 2"/>
        <xdr:cNvSpPr>
          <a:spLocks/>
        </xdr:cNvSpPr>
      </xdr:nvSpPr>
      <xdr:spPr>
        <a:xfrm>
          <a:off x="5867400" y="43976925"/>
          <a:ext cx="25717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685800</xdr:colOff>
      <xdr:row>161</xdr:row>
      <xdr:rowOff>247650</xdr:rowOff>
    </xdr:from>
    <xdr:to>
      <xdr:col>14</xdr:col>
      <xdr:colOff>942975</xdr:colOff>
      <xdr:row>161</xdr:row>
      <xdr:rowOff>247650</xdr:rowOff>
    </xdr:to>
    <xdr:sp>
      <xdr:nvSpPr>
        <xdr:cNvPr id="3" name="Line 3"/>
        <xdr:cNvSpPr>
          <a:spLocks/>
        </xdr:cNvSpPr>
      </xdr:nvSpPr>
      <xdr:spPr>
        <a:xfrm>
          <a:off x="6867525" y="43986450"/>
          <a:ext cx="25717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676275</xdr:colOff>
      <xdr:row>161</xdr:row>
      <xdr:rowOff>247650</xdr:rowOff>
    </xdr:from>
    <xdr:to>
      <xdr:col>10</xdr:col>
      <xdr:colOff>933450</xdr:colOff>
      <xdr:row>161</xdr:row>
      <xdr:rowOff>247650</xdr:rowOff>
    </xdr:to>
    <xdr:sp>
      <xdr:nvSpPr>
        <xdr:cNvPr id="4" name="Line 4"/>
        <xdr:cNvSpPr>
          <a:spLocks/>
        </xdr:cNvSpPr>
      </xdr:nvSpPr>
      <xdr:spPr>
        <a:xfrm>
          <a:off x="4838700" y="43986450"/>
          <a:ext cx="25717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163</xdr:row>
      <xdr:rowOff>247650</xdr:rowOff>
    </xdr:from>
    <xdr:to>
      <xdr:col>9</xdr:col>
      <xdr:colOff>0</xdr:colOff>
      <xdr:row>163</xdr:row>
      <xdr:rowOff>247650</xdr:rowOff>
    </xdr:to>
    <xdr:sp>
      <xdr:nvSpPr>
        <xdr:cNvPr id="5" name="Line 5"/>
        <xdr:cNvSpPr>
          <a:spLocks/>
        </xdr:cNvSpPr>
      </xdr:nvSpPr>
      <xdr:spPr>
        <a:xfrm>
          <a:off x="3276600" y="44538900"/>
          <a:ext cx="84772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123825</xdr:colOff>
      <xdr:row>163</xdr:row>
      <xdr:rowOff>247650</xdr:rowOff>
    </xdr:from>
    <xdr:to>
      <xdr:col>13</xdr:col>
      <xdr:colOff>0</xdr:colOff>
      <xdr:row>163</xdr:row>
      <xdr:rowOff>247650</xdr:rowOff>
    </xdr:to>
    <xdr:sp>
      <xdr:nvSpPr>
        <xdr:cNvPr id="6" name="Line 6"/>
        <xdr:cNvSpPr>
          <a:spLocks/>
        </xdr:cNvSpPr>
      </xdr:nvSpPr>
      <xdr:spPr>
        <a:xfrm>
          <a:off x="5295900" y="44538900"/>
          <a:ext cx="84772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85725</xdr:colOff>
      <xdr:row>163</xdr:row>
      <xdr:rowOff>247650</xdr:rowOff>
    </xdr:from>
    <xdr:to>
      <xdr:col>15</xdr:col>
      <xdr:colOff>0</xdr:colOff>
      <xdr:row>163</xdr:row>
      <xdr:rowOff>247650</xdr:rowOff>
    </xdr:to>
    <xdr:sp>
      <xdr:nvSpPr>
        <xdr:cNvPr id="7" name="Line 7"/>
        <xdr:cNvSpPr>
          <a:spLocks/>
        </xdr:cNvSpPr>
      </xdr:nvSpPr>
      <xdr:spPr>
        <a:xfrm>
          <a:off x="6267450" y="44538900"/>
          <a:ext cx="89535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</xdr:colOff>
      <xdr:row>163</xdr:row>
      <xdr:rowOff>247650</xdr:rowOff>
    </xdr:from>
    <xdr:to>
      <xdr:col>11</xdr:col>
      <xdr:colOff>9525</xdr:colOff>
      <xdr:row>163</xdr:row>
      <xdr:rowOff>247650</xdr:rowOff>
    </xdr:to>
    <xdr:sp>
      <xdr:nvSpPr>
        <xdr:cNvPr id="8" name="Line 8"/>
        <xdr:cNvSpPr>
          <a:spLocks/>
        </xdr:cNvSpPr>
      </xdr:nvSpPr>
      <xdr:spPr>
        <a:xfrm>
          <a:off x="4295775" y="44538900"/>
          <a:ext cx="84772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676275</xdr:colOff>
      <xdr:row>164</xdr:row>
      <xdr:rowOff>238125</xdr:rowOff>
    </xdr:from>
    <xdr:to>
      <xdr:col>8</xdr:col>
      <xdr:colOff>933450</xdr:colOff>
      <xdr:row>164</xdr:row>
      <xdr:rowOff>238125</xdr:rowOff>
    </xdr:to>
    <xdr:sp>
      <xdr:nvSpPr>
        <xdr:cNvPr id="9" name="Line 9"/>
        <xdr:cNvSpPr>
          <a:spLocks/>
        </xdr:cNvSpPr>
      </xdr:nvSpPr>
      <xdr:spPr>
        <a:xfrm>
          <a:off x="3829050" y="44805600"/>
          <a:ext cx="25717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695325</xdr:colOff>
      <xdr:row>164</xdr:row>
      <xdr:rowOff>238125</xdr:rowOff>
    </xdr:from>
    <xdr:to>
      <xdr:col>12</xdr:col>
      <xdr:colOff>952500</xdr:colOff>
      <xdr:row>164</xdr:row>
      <xdr:rowOff>238125</xdr:rowOff>
    </xdr:to>
    <xdr:sp>
      <xdr:nvSpPr>
        <xdr:cNvPr id="10" name="Line 10"/>
        <xdr:cNvSpPr>
          <a:spLocks/>
        </xdr:cNvSpPr>
      </xdr:nvSpPr>
      <xdr:spPr>
        <a:xfrm>
          <a:off x="5867400" y="44805600"/>
          <a:ext cx="25717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685800</xdr:colOff>
      <xdr:row>164</xdr:row>
      <xdr:rowOff>247650</xdr:rowOff>
    </xdr:from>
    <xdr:to>
      <xdr:col>14</xdr:col>
      <xdr:colOff>942975</xdr:colOff>
      <xdr:row>164</xdr:row>
      <xdr:rowOff>247650</xdr:rowOff>
    </xdr:to>
    <xdr:sp>
      <xdr:nvSpPr>
        <xdr:cNvPr id="11" name="Line 11"/>
        <xdr:cNvSpPr>
          <a:spLocks/>
        </xdr:cNvSpPr>
      </xdr:nvSpPr>
      <xdr:spPr>
        <a:xfrm>
          <a:off x="6867525" y="44815125"/>
          <a:ext cx="25717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676275</xdr:colOff>
      <xdr:row>164</xdr:row>
      <xdr:rowOff>247650</xdr:rowOff>
    </xdr:from>
    <xdr:to>
      <xdr:col>10</xdr:col>
      <xdr:colOff>933450</xdr:colOff>
      <xdr:row>164</xdr:row>
      <xdr:rowOff>247650</xdr:rowOff>
    </xdr:to>
    <xdr:sp>
      <xdr:nvSpPr>
        <xdr:cNvPr id="12" name="Line 12"/>
        <xdr:cNvSpPr>
          <a:spLocks/>
        </xdr:cNvSpPr>
      </xdr:nvSpPr>
      <xdr:spPr>
        <a:xfrm>
          <a:off x="4838700" y="44815125"/>
          <a:ext cx="25717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167</xdr:row>
      <xdr:rowOff>247650</xdr:rowOff>
    </xdr:from>
    <xdr:to>
      <xdr:col>9</xdr:col>
      <xdr:colOff>0</xdr:colOff>
      <xdr:row>167</xdr:row>
      <xdr:rowOff>247650</xdr:rowOff>
    </xdr:to>
    <xdr:sp>
      <xdr:nvSpPr>
        <xdr:cNvPr id="13" name="Line 13"/>
        <xdr:cNvSpPr>
          <a:spLocks/>
        </xdr:cNvSpPr>
      </xdr:nvSpPr>
      <xdr:spPr>
        <a:xfrm>
          <a:off x="3295650" y="45643800"/>
          <a:ext cx="82867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85725</xdr:colOff>
      <xdr:row>167</xdr:row>
      <xdr:rowOff>247650</xdr:rowOff>
    </xdr:from>
    <xdr:to>
      <xdr:col>13</xdr:col>
      <xdr:colOff>0</xdr:colOff>
      <xdr:row>167</xdr:row>
      <xdr:rowOff>247650</xdr:rowOff>
    </xdr:to>
    <xdr:sp>
      <xdr:nvSpPr>
        <xdr:cNvPr id="14" name="Line 14"/>
        <xdr:cNvSpPr>
          <a:spLocks/>
        </xdr:cNvSpPr>
      </xdr:nvSpPr>
      <xdr:spPr>
        <a:xfrm flipV="1">
          <a:off x="5257800" y="45643800"/>
          <a:ext cx="88582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152400</xdr:colOff>
      <xdr:row>167</xdr:row>
      <xdr:rowOff>247650</xdr:rowOff>
    </xdr:from>
    <xdr:to>
      <xdr:col>15</xdr:col>
      <xdr:colOff>0</xdr:colOff>
      <xdr:row>167</xdr:row>
      <xdr:rowOff>247650</xdr:rowOff>
    </xdr:to>
    <xdr:sp>
      <xdr:nvSpPr>
        <xdr:cNvPr id="15" name="Line 15"/>
        <xdr:cNvSpPr>
          <a:spLocks/>
        </xdr:cNvSpPr>
      </xdr:nvSpPr>
      <xdr:spPr>
        <a:xfrm>
          <a:off x="6334125" y="45643800"/>
          <a:ext cx="82867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114300</xdr:colOff>
      <xdr:row>167</xdr:row>
      <xdr:rowOff>247650</xdr:rowOff>
    </xdr:from>
    <xdr:to>
      <xdr:col>11</xdr:col>
      <xdr:colOff>9525</xdr:colOff>
      <xdr:row>167</xdr:row>
      <xdr:rowOff>247650</xdr:rowOff>
    </xdr:to>
    <xdr:sp>
      <xdr:nvSpPr>
        <xdr:cNvPr id="16" name="Line 16"/>
        <xdr:cNvSpPr>
          <a:spLocks/>
        </xdr:cNvSpPr>
      </xdr:nvSpPr>
      <xdr:spPr>
        <a:xfrm>
          <a:off x="4276725" y="45643800"/>
          <a:ext cx="86677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685800</xdr:colOff>
      <xdr:row>164</xdr:row>
      <xdr:rowOff>247650</xdr:rowOff>
    </xdr:from>
    <xdr:to>
      <xdr:col>10</xdr:col>
      <xdr:colOff>942975</xdr:colOff>
      <xdr:row>164</xdr:row>
      <xdr:rowOff>247650</xdr:rowOff>
    </xdr:to>
    <xdr:sp>
      <xdr:nvSpPr>
        <xdr:cNvPr id="17" name="Line 17"/>
        <xdr:cNvSpPr>
          <a:spLocks/>
        </xdr:cNvSpPr>
      </xdr:nvSpPr>
      <xdr:spPr>
        <a:xfrm>
          <a:off x="4848225" y="44815125"/>
          <a:ext cx="25717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676275</xdr:colOff>
      <xdr:row>205</xdr:row>
      <xdr:rowOff>238125</xdr:rowOff>
    </xdr:from>
    <xdr:to>
      <xdr:col>8</xdr:col>
      <xdr:colOff>933450</xdr:colOff>
      <xdr:row>205</xdr:row>
      <xdr:rowOff>238125</xdr:rowOff>
    </xdr:to>
    <xdr:sp>
      <xdr:nvSpPr>
        <xdr:cNvPr id="18" name="Line 20"/>
        <xdr:cNvSpPr>
          <a:spLocks/>
        </xdr:cNvSpPr>
      </xdr:nvSpPr>
      <xdr:spPr>
        <a:xfrm>
          <a:off x="3829050" y="55826025"/>
          <a:ext cx="25717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695325</xdr:colOff>
      <xdr:row>205</xdr:row>
      <xdr:rowOff>238125</xdr:rowOff>
    </xdr:from>
    <xdr:to>
      <xdr:col>12</xdr:col>
      <xdr:colOff>952500</xdr:colOff>
      <xdr:row>205</xdr:row>
      <xdr:rowOff>238125</xdr:rowOff>
    </xdr:to>
    <xdr:sp>
      <xdr:nvSpPr>
        <xdr:cNvPr id="19" name="Line 21"/>
        <xdr:cNvSpPr>
          <a:spLocks/>
        </xdr:cNvSpPr>
      </xdr:nvSpPr>
      <xdr:spPr>
        <a:xfrm>
          <a:off x="5867400" y="55826025"/>
          <a:ext cx="25717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685800</xdr:colOff>
      <xdr:row>205</xdr:row>
      <xdr:rowOff>247650</xdr:rowOff>
    </xdr:from>
    <xdr:to>
      <xdr:col>14</xdr:col>
      <xdr:colOff>942975</xdr:colOff>
      <xdr:row>205</xdr:row>
      <xdr:rowOff>247650</xdr:rowOff>
    </xdr:to>
    <xdr:sp>
      <xdr:nvSpPr>
        <xdr:cNvPr id="20" name="Line 22"/>
        <xdr:cNvSpPr>
          <a:spLocks/>
        </xdr:cNvSpPr>
      </xdr:nvSpPr>
      <xdr:spPr>
        <a:xfrm>
          <a:off x="6867525" y="55835550"/>
          <a:ext cx="25717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676275</xdr:colOff>
      <xdr:row>205</xdr:row>
      <xdr:rowOff>247650</xdr:rowOff>
    </xdr:from>
    <xdr:to>
      <xdr:col>10</xdr:col>
      <xdr:colOff>933450</xdr:colOff>
      <xdr:row>205</xdr:row>
      <xdr:rowOff>247650</xdr:rowOff>
    </xdr:to>
    <xdr:sp>
      <xdr:nvSpPr>
        <xdr:cNvPr id="21" name="Line 23"/>
        <xdr:cNvSpPr>
          <a:spLocks/>
        </xdr:cNvSpPr>
      </xdr:nvSpPr>
      <xdr:spPr>
        <a:xfrm>
          <a:off x="4838700" y="55835550"/>
          <a:ext cx="25717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207</xdr:row>
      <xdr:rowOff>247650</xdr:rowOff>
    </xdr:from>
    <xdr:to>
      <xdr:col>9</xdr:col>
      <xdr:colOff>0</xdr:colOff>
      <xdr:row>207</xdr:row>
      <xdr:rowOff>247650</xdr:rowOff>
    </xdr:to>
    <xdr:sp>
      <xdr:nvSpPr>
        <xdr:cNvPr id="22" name="Line 24"/>
        <xdr:cNvSpPr>
          <a:spLocks/>
        </xdr:cNvSpPr>
      </xdr:nvSpPr>
      <xdr:spPr>
        <a:xfrm>
          <a:off x="3276600" y="56388000"/>
          <a:ext cx="84772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123825</xdr:colOff>
      <xdr:row>207</xdr:row>
      <xdr:rowOff>247650</xdr:rowOff>
    </xdr:from>
    <xdr:to>
      <xdr:col>13</xdr:col>
      <xdr:colOff>0</xdr:colOff>
      <xdr:row>207</xdr:row>
      <xdr:rowOff>247650</xdr:rowOff>
    </xdr:to>
    <xdr:sp>
      <xdr:nvSpPr>
        <xdr:cNvPr id="23" name="Line 25"/>
        <xdr:cNvSpPr>
          <a:spLocks/>
        </xdr:cNvSpPr>
      </xdr:nvSpPr>
      <xdr:spPr>
        <a:xfrm>
          <a:off x="5295900" y="56388000"/>
          <a:ext cx="84772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85725</xdr:colOff>
      <xdr:row>207</xdr:row>
      <xdr:rowOff>247650</xdr:rowOff>
    </xdr:from>
    <xdr:to>
      <xdr:col>15</xdr:col>
      <xdr:colOff>0</xdr:colOff>
      <xdr:row>207</xdr:row>
      <xdr:rowOff>247650</xdr:rowOff>
    </xdr:to>
    <xdr:sp>
      <xdr:nvSpPr>
        <xdr:cNvPr id="24" name="Line 26"/>
        <xdr:cNvSpPr>
          <a:spLocks/>
        </xdr:cNvSpPr>
      </xdr:nvSpPr>
      <xdr:spPr>
        <a:xfrm>
          <a:off x="6267450" y="56388000"/>
          <a:ext cx="89535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</xdr:colOff>
      <xdr:row>207</xdr:row>
      <xdr:rowOff>247650</xdr:rowOff>
    </xdr:from>
    <xdr:to>
      <xdr:col>11</xdr:col>
      <xdr:colOff>9525</xdr:colOff>
      <xdr:row>207</xdr:row>
      <xdr:rowOff>247650</xdr:rowOff>
    </xdr:to>
    <xdr:sp>
      <xdr:nvSpPr>
        <xdr:cNvPr id="25" name="Line 27"/>
        <xdr:cNvSpPr>
          <a:spLocks/>
        </xdr:cNvSpPr>
      </xdr:nvSpPr>
      <xdr:spPr>
        <a:xfrm>
          <a:off x="4295775" y="56388000"/>
          <a:ext cx="84772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676275</xdr:colOff>
      <xdr:row>208</xdr:row>
      <xdr:rowOff>238125</xdr:rowOff>
    </xdr:from>
    <xdr:to>
      <xdr:col>8</xdr:col>
      <xdr:colOff>933450</xdr:colOff>
      <xdr:row>208</xdr:row>
      <xdr:rowOff>238125</xdr:rowOff>
    </xdr:to>
    <xdr:sp>
      <xdr:nvSpPr>
        <xdr:cNvPr id="26" name="Line 28"/>
        <xdr:cNvSpPr>
          <a:spLocks/>
        </xdr:cNvSpPr>
      </xdr:nvSpPr>
      <xdr:spPr>
        <a:xfrm>
          <a:off x="3829050" y="56654700"/>
          <a:ext cx="25717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695325</xdr:colOff>
      <xdr:row>208</xdr:row>
      <xdr:rowOff>238125</xdr:rowOff>
    </xdr:from>
    <xdr:to>
      <xdr:col>12</xdr:col>
      <xdr:colOff>952500</xdr:colOff>
      <xdr:row>208</xdr:row>
      <xdr:rowOff>238125</xdr:rowOff>
    </xdr:to>
    <xdr:sp>
      <xdr:nvSpPr>
        <xdr:cNvPr id="27" name="Line 29"/>
        <xdr:cNvSpPr>
          <a:spLocks/>
        </xdr:cNvSpPr>
      </xdr:nvSpPr>
      <xdr:spPr>
        <a:xfrm>
          <a:off x="5867400" y="56654700"/>
          <a:ext cx="25717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685800</xdr:colOff>
      <xdr:row>208</xdr:row>
      <xdr:rowOff>247650</xdr:rowOff>
    </xdr:from>
    <xdr:to>
      <xdr:col>14</xdr:col>
      <xdr:colOff>942975</xdr:colOff>
      <xdr:row>208</xdr:row>
      <xdr:rowOff>247650</xdr:rowOff>
    </xdr:to>
    <xdr:sp>
      <xdr:nvSpPr>
        <xdr:cNvPr id="28" name="Line 30"/>
        <xdr:cNvSpPr>
          <a:spLocks/>
        </xdr:cNvSpPr>
      </xdr:nvSpPr>
      <xdr:spPr>
        <a:xfrm>
          <a:off x="6867525" y="56664225"/>
          <a:ext cx="25717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676275</xdr:colOff>
      <xdr:row>208</xdr:row>
      <xdr:rowOff>247650</xdr:rowOff>
    </xdr:from>
    <xdr:to>
      <xdr:col>10</xdr:col>
      <xdr:colOff>933450</xdr:colOff>
      <xdr:row>208</xdr:row>
      <xdr:rowOff>247650</xdr:rowOff>
    </xdr:to>
    <xdr:sp>
      <xdr:nvSpPr>
        <xdr:cNvPr id="29" name="Line 31"/>
        <xdr:cNvSpPr>
          <a:spLocks/>
        </xdr:cNvSpPr>
      </xdr:nvSpPr>
      <xdr:spPr>
        <a:xfrm>
          <a:off x="4838700" y="56664225"/>
          <a:ext cx="25717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211</xdr:row>
      <xdr:rowOff>247650</xdr:rowOff>
    </xdr:from>
    <xdr:to>
      <xdr:col>9</xdr:col>
      <xdr:colOff>0</xdr:colOff>
      <xdr:row>211</xdr:row>
      <xdr:rowOff>247650</xdr:rowOff>
    </xdr:to>
    <xdr:sp>
      <xdr:nvSpPr>
        <xdr:cNvPr id="30" name="Line 32"/>
        <xdr:cNvSpPr>
          <a:spLocks/>
        </xdr:cNvSpPr>
      </xdr:nvSpPr>
      <xdr:spPr>
        <a:xfrm>
          <a:off x="3295650" y="57492900"/>
          <a:ext cx="82867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85725</xdr:colOff>
      <xdr:row>211</xdr:row>
      <xdr:rowOff>247650</xdr:rowOff>
    </xdr:from>
    <xdr:to>
      <xdr:col>13</xdr:col>
      <xdr:colOff>0</xdr:colOff>
      <xdr:row>211</xdr:row>
      <xdr:rowOff>247650</xdr:rowOff>
    </xdr:to>
    <xdr:sp>
      <xdr:nvSpPr>
        <xdr:cNvPr id="31" name="Line 33"/>
        <xdr:cNvSpPr>
          <a:spLocks/>
        </xdr:cNvSpPr>
      </xdr:nvSpPr>
      <xdr:spPr>
        <a:xfrm flipV="1">
          <a:off x="5257800" y="57492900"/>
          <a:ext cx="88582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152400</xdr:colOff>
      <xdr:row>211</xdr:row>
      <xdr:rowOff>247650</xdr:rowOff>
    </xdr:from>
    <xdr:to>
      <xdr:col>15</xdr:col>
      <xdr:colOff>0</xdr:colOff>
      <xdr:row>211</xdr:row>
      <xdr:rowOff>247650</xdr:rowOff>
    </xdr:to>
    <xdr:sp>
      <xdr:nvSpPr>
        <xdr:cNvPr id="32" name="Line 34"/>
        <xdr:cNvSpPr>
          <a:spLocks/>
        </xdr:cNvSpPr>
      </xdr:nvSpPr>
      <xdr:spPr>
        <a:xfrm>
          <a:off x="6334125" y="57492900"/>
          <a:ext cx="82867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114300</xdr:colOff>
      <xdr:row>211</xdr:row>
      <xdr:rowOff>247650</xdr:rowOff>
    </xdr:from>
    <xdr:to>
      <xdr:col>11</xdr:col>
      <xdr:colOff>9525</xdr:colOff>
      <xdr:row>211</xdr:row>
      <xdr:rowOff>247650</xdr:rowOff>
    </xdr:to>
    <xdr:sp>
      <xdr:nvSpPr>
        <xdr:cNvPr id="33" name="Line 35"/>
        <xdr:cNvSpPr>
          <a:spLocks/>
        </xdr:cNvSpPr>
      </xdr:nvSpPr>
      <xdr:spPr>
        <a:xfrm>
          <a:off x="4276725" y="57492900"/>
          <a:ext cx="86677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685800</xdr:colOff>
      <xdr:row>208</xdr:row>
      <xdr:rowOff>247650</xdr:rowOff>
    </xdr:from>
    <xdr:to>
      <xdr:col>10</xdr:col>
      <xdr:colOff>942975</xdr:colOff>
      <xdr:row>208</xdr:row>
      <xdr:rowOff>247650</xdr:rowOff>
    </xdr:to>
    <xdr:sp>
      <xdr:nvSpPr>
        <xdr:cNvPr id="34" name="Line 36"/>
        <xdr:cNvSpPr>
          <a:spLocks/>
        </xdr:cNvSpPr>
      </xdr:nvSpPr>
      <xdr:spPr>
        <a:xfrm>
          <a:off x="4848225" y="56664225"/>
          <a:ext cx="25717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130</xdr:row>
      <xdr:rowOff>19050</xdr:rowOff>
    </xdr:from>
    <xdr:to>
      <xdr:col>15</xdr:col>
      <xdr:colOff>409575</xdr:colOff>
      <xdr:row>132</xdr:row>
      <xdr:rowOff>200025</xdr:rowOff>
    </xdr:to>
    <xdr:sp>
      <xdr:nvSpPr>
        <xdr:cNvPr id="35" name="TextBox 41"/>
        <xdr:cNvSpPr txBox="1">
          <a:spLocks noChangeArrowheads="1"/>
        </xdr:cNvSpPr>
      </xdr:nvSpPr>
      <xdr:spPr>
        <a:xfrm>
          <a:off x="6143625" y="35499675"/>
          <a:ext cx="14287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1" i="0" u="none" baseline="0"/>
            <a:t>(Unaudited)                  (But reviwed)</a:t>
          </a:r>
        </a:p>
      </xdr:txBody>
    </xdr:sp>
    <xdr:clientData/>
  </xdr:twoCellAnchor>
  <xdr:twoCellAnchor>
    <xdr:from>
      <xdr:col>14</xdr:col>
      <xdr:colOff>0</xdr:colOff>
      <xdr:row>174</xdr:row>
      <xdr:rowOff>57150</xdr:rowOff>
    </xdr:from>
    <xdr:to>
      <xdr:col>15</xdr:col>
      <xdr:colOff>447675</xdr:colOff>
      <xdr:row>176</xdr:row>
      <xdr:rowOff>238125</xdr:rowOff>
    </xdr:to>
    <xdr:sp>
      <xdr:nvSpPr>
        <xdr:cNvPr id="36" name="TextBox 46"/>
        <xdr:cNvSpPr txBox="1">
          <a:spLocks noChangeArrowheads="1"/>
        </xdr:cNvSpPr>
      </xdr:nvSpPr>
      <xdr:spPr>
        <a:xfrm>
          <a:off x="6181725" y="47386875"/>
          <a:ext cx="14287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1" i="0" u="none" baseline="0"/>
            <a:t>(Unaudited)                  (But reviwed)</a:t>
          </a:r>
        </a:p>
      </xdr:txBody>
    </xdr:sp>
    <xdr:clientData/>
  </xdr:twoCellAnchor>
  <xdr:twoCellAnchor>
    <xdr:from>
      <xdr:col>14</xdr:col>
      <xdr:colOff>0</xdr:colOff>
      <xdr:row>218</xdr:row>
      <xdr:rowOff>57150</xdr:rowOff>
    </xdr:from>
    <xdr:to>
      <xdr:col>15</xdr:col>
      <xdr:colOff>447675</xdr:colOff>
      <xdr:row>220</xdr:row>
      <xdr:rowOff>238125</xdr:rowOff>
    </xdr:to>
    <xdr:sp>
      <xdr:nvSpPr>
        <xdr:cNvPr id="37" name="TextBox 48"/>
        <xdr:cNvSpPr txBox="1">
          <a:spLocks noChangeArrowheads="1"/>
        </xdr:cNvSpPr>
      </xdr:nvSpPr>
      <xdr:spPr>
        <a:xfrm>
          <a:off x="6181725" y="59235975"/>
          <a:ext cx="14287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1" i="0" u="none" baseline="0"/>
            <a:t>(Unaudited)                  (But reviwed)</a:t>
          </a:r>
        </a:p>
      </xdr:txBody>
    </xdr:sp>
    <xdr:clientData/>
  </xdr:twoCellAnchor>
  <xdr:twoCellAnchor>
    <xdr:from>
      <xdr:col>14</xdr:col>
      <xdr:colOff>0</xdr:colOff>
      <xdr:row>261</xdr:row>
      <xdr:rowOff>66675</xdr:rowOff>
    </xdr:from>
    <xdr:to>
      <xdr:col>15</xdr:col>
      <xdr:colOff>447675</xdr:colOff>
      <xdr:row>263</xdr:row>
      <xdr:rowOff>247650</xdr:rowOff>
    </xdr:to>
    <xdr:sp>
      <xdr:nvSpPr>
        <xdr:cNvPr id="38" name="TextBox 50"/>
        <xdr:cNvSpPr txBox="1">
          <a:spLocks noChangeArrowheads="1"/>
        </xdr:cNvSpPr>
      </xdr:nvSpPr>
      <xdr:spPr>
        <a:xfrm>
          <a:off x="6181725" y="71123175"/>
          <a:ext cx="14287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1" i="0" u="none" baseline="0"/>
            <a:t>(Unaudited)                  (But reviwed)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28575</xdr:colOff>
      <xdr:row>7</xdr:row>
      <xdr:rowOff>0</xdr:rowOff>
    </xdr:from>
    <xdr:to>
      <xdr:col>17</xdr:col>
      <xdr:colOff>971550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8953500" y="17430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7</xdr:row>
      <xdr:rowOff>0</xdr:rowOff>
    </xdr:from>
    <xdr:to>
      <xdr:col>15</xdr:col>
      <xdr:colOff>971550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7772400" y="17430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28575</xdr:colOff>
      <xdr:row>7</xdr:row>
      <xdr:rowOff>0</xdr:rowOff>
    </xdr:from>
    <xdr:to>
      <xdr:col>15</xdr:col>
      <xdr:colOff>962025</xdr:colOff>
      <xdr:row>7</xdr:row>
      <xdr:rowOff>0</xdr:rowOff>
    </xdr:to>
    <xdr:sp>
      <xdr:nvSpPr>
        <xdr:cNvPr id="3" name="Line 3"/>
        <xdr:cNvSpPr>
          <a:spLocks/>
        </xdr:cNvSpPr>
      </xdr:nvSpPr>
      <xdr:spPr>
        <a:xfrm>
          <a:off x="7762875" y="17430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152400</xdr:colOff>
      <xdr:row>0</xdr:row>
      <xdr:rowOff>0</xdr:rowOff>
    </xdr:from>
    <xdr:to>
      <xdr:col>21</xdr:col>
      <xdr:colOff>419100</xdr:colOff>
      <xdr:row>2</xdr:row>
      <xdr:rowOff>142875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10248900" y="0"/>
          <a:ext cx="142875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1" i="0" u="none" baseline="0"/>
            <a:t>(Unaudited)                  (But reviwed)</a:t>
          </a:r>
        </a:p>
      </xdr:txBody>
    </xdr:sp>
    <xdr:clientData/>
  </xdr:twoCellAnchor>
  <xdr:twoCellAnchor>
    <xdr:from>
      <xdr:col>19</xdr:col>
      <xdr:colOff>228600</xdr:colOff>
      <xdr:row>29</xdr:row>
      <xdr:rowOff>19050</xdr:rowOff>
    </xdr:from>
    <xdr:to>
      <xdr:col>21</xdr:col>
      <xdr:colOff>495300</xdr:colOff>
      <xdr:row>31</xdr:row>
      <xdr:rowOff>152400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10325100" y="6438900"/>
          <a:ext cx="142875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1" i="0" u="none" baseline="0"/>
            <a:t>(Unaudited)                  (But reviwed)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04"/>
  <sheetViews>
    <sheetView workbookViewId="0" topLeftCell="A130">
      <selection activeCell="I157" sqref="I157"/>
    </sheetView>
  </sheetViews>
  <sheetFormatPr defaultColWidth="9.140625" defaultRowHeight="12.75"/>
  <cols>
    <col min="1" max="1" width="2.28125" style="32" customWidth="1"/>
    <col min="2" max="2" width="2.421875" style="32" customWidth="1"/>
    <col min="3" max="4" width="2.7109375" style="32" customWidth="1"/>
    <col min="5" max="5" width="4.28125" style="32" customWidth="1"/>
    <col min="6" max="6" width="25.140625" style="32" customWidth="1"/>
    <col min="7" max="7" width="7.140625" style="32" customWidth="1"/>
    <col min="8" max="8" width="0.5625" style="32" customWidth="1"/>
    <col min="9" max="9" width="14.57421875" style="45" customWidth="1"/>
    <col min="10" max="10" width="0.5625" style="32" customWidth="1"/>
    <col min="11" max="11" width="14.57421875" style="32" customWidth="1"/>
    <col min="12" max="12" width="0.5625" style="32" customWidth="1"/>
    <col min="13" max="13" width="14.57421875" style="32" customWidth="1"/>
    <col min="14" max="14" width="0.5625" style="32" customWidth="1"/>
    <col min="15" max="15" width="14.7109375" style="32" customWidth="1"/>
    <col min="16" max="16" width="17.421875" style="32" bestFit="1" customWidth="1"/>
    <col min="17" max="16384" width="9.140625" style="32" customWidth="1"/>
  </cols>
  <sheetData>
    <row r="1" spans="1:15" ht="21.75" customHeight="1">
      <c r="A1" s="30" t="s">
        <v>0</v>
      </c>
      <c r="B1" s="30"/>
      <c r="C1" s="30"/>
      <c r="D1" s="30"/>
      <c r="E1" s="30"/>
      <c r="F1" s="30"/>
      <c r="G1" s="30"/>
      <c r="H1" s="30"/>
      <c r="I1" s="31"/>
      <c r="J1" s="30"/>
      <c r="K1" s="30"/>
      <c r="L1" s="30"/>
      <c r="M1" s="30"/>
      <c r="N1" s="30"/>
      <c r="O1" s="30"/>
    </row>
    <row r="2" spans="1:15" ht="21.75" customHeight="1">
      <c r="A2" s="30" t="s">
        <v>1</v>
      </c>
      <c r="B2" s="30"/>
      <c r="C2" s="30"/>
      <c r="D2" s="30"/>
      <c r="E2" s="30"/>
      <c r="F2" s="30"/>
      <c r="G2" s="30"/>
      <c r="H2" s="30"/>
      <c r="I2" s="31"/>
      <c r="J2" s="30"/>
      <c r="K2" s="30"/>
      <c r="L2" s="30"/>
      <c r="M2" s="30"/>
      <c r="N2" s="30"/>
      <c r="O2" s="30"/>
    </row>
    <row r="3" spans="1:15" ht="21.75" customHeight="1">
      <c r="A3" s="30" t="s">
        <v>167</v>
      </c>
      <c r="B3" s="30"/>
      <c r="C3" s="30"/>
      <c r="D3" s="30"/>
      <c r="E3" s="30"/>
      <c r="F3" s="30"/>
      <c r="G3" s="30"/>
      <c r="H3" s="30"/>
      <c r="I3" s="31"/>
      <c r="J3" s="30"/>
      <c r="K3" s="30"/>
      <c r="L3" s="30"/>
      <c r="M3" s="30"/>
      <c r="N3" s="30"/>
      <c r="O3" s="30"/>
    </row>
    <row r="4" spans="1:15" ht="21.75" customHeight="1">
      <c r="A4" s="30"/>
      <c r="B4" s="30"/>
      <c r="C4" s="30"/>
      <c r="D4" s="30"/>
      <c r="E4" s="30"/>
      <c r="F4" s="30"/>
      <c r="G4" s="30"/>
      <c r="H4" s="30"/>
      <c r="I4" s="31"/>
      <c r="J4" s="30"/>
      <c r="K4" s="30"/>
      <c r="L4" s="30"/>
      <c r="M4" s="30"/>
      <c r="N4" s="30"/>
      <c r="O4" s="30"/>
    </row>
    <row r="5" spans="1:15" ht="21.75" customHeight="1">
      <c r="A5" s="30" t="s">
        <v>2</v>
      </c>
      <c r="I5" s="33"/>
      <c r="J5" s="34"/>
      <c r="K5" s="34" t="s">
        <v>3</v>
      </c>
      <c r="L5" s="34"/>
      <c r="M5" s="34"/>
      <c r="N5" s="34"/>
      <c r="O5" s="34"/>
    </row>
    <row r="6" spans="9:15" ht="21.75" customHeight="1">
      <c r="I6" s="35" t="s">
        <v>4</v>
      </c>
      <c r="J6" s="36"/>
      <c r="K6" s="36"/>
      <c r="M6" s="36" t="s">
        <v>5</v>
      </c>
      <c r="N6" s="36"/>
      <c r="O6" s="36"/>
    </row>
    <row r="7" spans="9:15" ht="21.75" customHeight="1">
      <c r="I7" s="37" t="s">
        <v>168</v>
      </c>
      <c r="J7" s="38"/>
      <c r="K7" s="38" t="s">
        <v>6</v>
      </c>
      <c r="L7" s="39"/>
      <c r="M7" s="40" t="s">
        <v>168</v>
      </c>
      <c r="N7" s="38"/>
      <c r="O7" s="38" t="s">
        <v>6</v>
      </c>
    </row>
    <row r="8" spans="8:15" ht="21.75" customHeight="1">
      <c r="H8" s="39"/>
      <c r="I8" s="37" t="s">
        <v>169</v>
      </c>
      <c r="J8" s="38"/>
      <c r="K8" s="40" t="s">
        <v>8</v>
      </c>
      <c r="L8" s="39"/>
      <c r="M8" s="40" t="s">
        <v>169</v>
      </c>
      <c r="N8" s="40"/>
      <c r="O8" s="40" t="s">
        <v>8</v>
      </c>
    </row>
    <row r="9" spans="7:15" ht="21.75" customHeight="1">
      <c r="G9" s="38"/>
      <c r="I9" s="37" t="s">
        <v>182</v>
      </c>
      <c r="K9" s="41" t="s">
        <v>181</v>
      </c>
      <c r="M9" s="37" t="s">
        <v>182</v>
      </c>
      <c r="O9" s="41" t="s">
        <v>181</v>
      </c>
    </row>
    <row r="10" spans="7:15" ht="21.75" customHeight="1">
      <c r="G10" s="36" t="s">
        <v>7</v>
      </c>
      <c r="I10" s="42" t="s">
        <v>183</v>
      </c>
      <c r="J10" s="38"/>
      <c r="K10" s="43"/>
      <c r="L10" s="39"/>
      <c r="M10" s="42" t="s">
        <v>183</v>
      </c>
      <c r="N10" s="38"/>
      <c r="O10" s="43"/>
    </row>
    <row r="11" ht="21.75" customHeight="1">
      <c r="A11" s="44" t="s">
        <v>9</v>
      </c>
    </row>
    <row r="12" spans="2:15" ht="21.75" customHeight="1">
      <c r="B12" s="32" t="s">
        <v>10</v>
      </c>
      <c r="G12" s="41"/>
      <c r="I12" s="46">
        <v>7497981.25</v>
      </c>
      <c r="J12" s="47"/>
      <c r="K12" s="47">
        <v>9360107.02</v>
      </c>
      <c r="L12" s="47"/>
      <c r="M12" s="47">
        <v>4674611.52</v>
      </c>
      <c r="N12" s="47"/>
      <c r="O12" s="47">
        <v>4473395.13</v>
      </c>
    </row>
    <row r="13" spans="2:15" ht="21.75" customHeight="1">
      <c r="B13" s="32" t="s">
        <v>170</v>
      </c>
      <c r="G13" s="41"/>
      <c r="I13" s="46"/>
      <c r="J13" s="47"/>
      <c r="K13" s="47"/>
      <c r="L13" s="47"/>
      <c r="M13" s="47"/>
      <c r="N13" s="47"/>
      <c r="O13" s="47"/>
    </row>
    <row r="14" spans="2:15" ht="21.75" customHeight="1">
      <c r="B14" s="48"/>
      <c r="C14" s="32" t="s">
        <v>12</v>
      </c>
      <c r="G14" s="41">
        <v>5</v>
      </c>
      <c r="I14" s="45">
        <v>0</v>
      </c>
      <c r="J14" s="47"/>
      <c r="K14" s="47">
        <v>0</v>
      </c>
      <c r="L14" s="47"/>
      <c r="M14" s="47">
        <v>5651435.04</v>
      </c>
      <c r="N14" s="47"/>
      <c r="O14" s="47">
        <v>3963546.72</v>
      </c>
    </row>
    <row r="15" spans="2:15" ht="21.75" customHeight="1">
      <c r="B15" s="48"/>
      <c r="C15" s="32" t="s">
        <v>13</v>
      </c>
      <c r="G15" s="41">
        <v>6</v>
      </c>
      <c r="I15" s="46">
        <v>108178389.74</v>
      </c>
      <c r="J15" s="47"/>
      <c r="K15" s="47">
        <v>97647076.43</v>
      </c>
      <c r="L15" s="47"/>
      <c r="M15" s="47">
        <v>62749592.2</v>
      </c>
      <c r="N15" s="47"/>
      <c r="O15" s="47">
        <v>60675867.17</v>
      </c>
    </row>
    <row r="16" spans="2:15" ht="21.75" customHeight="1">
      <c r="B16" s="32" t="s">
        <v>14</v>
      </c>
      <c r="G16" s="41">
        <v>7</v>
      </c>
      <c r="I16" s="46">
        <v>103528563.4</v>
      </c>
      <c r="J16" s="47"/>
      <c r="K16" s="47">
        <v>97813486.39</v>
      </c>
      <c r="L16" s="47"/>
      <c r="M16" s="47">
        <v>98983547.98</v>
      </c>
      <c r="N16" s="47"/>
      <c r="O16" s="47">
        <v>91180160.41</v>
      </c>
    </row>
    <row r="17" spans="2:15" ht="21.75" customHeight="1">
      <c r="B17" s="32" t="s">
        <v>15</v>
      </c>
      <c r="G17" s="41"/>
      <c r="I17" s="46"/>
      <c r="J17" s="47"/>
      <c r="K17" s="47"/>
      <c r="L17" s="47"/>
      <c r="M17" s="47"/>
      <c r="N17" s="47"/>
      <c r="O17" s="47"/>
    </row>
    <row r="18" spans="3:7" ht="21.75" customHeight="1">
      <c r="C18" s="49" t="s">
        <v>16</v>
      </c>
      <c r="G18" s="41"/>
    </row>
    <row r="19" spans="4:15" ht="21.75" customHeight="1">
      <c r="D19" s="32" t="s">
        <v>17</v>
      </c>
      <c r="G19" s="41">
        <v>5</v>
      </c>
      <c r="I19" s="46">
        <v>889778.75</v>
      </c>
      <c r="J19" s="47"/>
      <c r="K19" s="47">
        <v>410030.62</v>
      </c>
      <c r="L19" s="47"/>
      <c r="M19" s="47">
        <v>889778.75</v>
      </c>
      <c r="N19" s="47"/>
      <c r="O19" s="47">
        <v>477949.42</v>
      </c>
    </row>
    <row r="20" spans="3:15" ht="21.75" customHeight="1">
      <c r="C20" s="32" t="s">
        <v>18</v>
      </c>
      <c r="G20" s="41"/>
      <c r="I20" s="46">
        <v>21805340.61</v>
      </c>
      <c r="J20" s="47"/>
      <c r="K20" s="47">
        <v>20875310.98</v>
      </c>
      <c r="L20" s="47"/>
      <c r="M20" s="47">
        <v>21187327.34</v>
      </c>
      <c r="N20" s="47"/>
      <c r="O20" s="47">
        <v>19932828.38</v>
      </c>
    </row>
    <row r="21" spans="3:15" ht="21.75" customHeight="1">
      <c r="C21" s="32" t="s">
        <v>19</v>
      </c>
      <c r="G21" s="41"/>
      <c r="I21" s="46">
        <v>3069588.95</v>
      </c>
      <c r="J21" s="47"/>
      <c r="K21" s="47">
        <v>5407811.43</v>
      </c>
      <c r="L21" s="47"/>
      <c r="M21" s="47">
        <v>2719337.88</v>
      </c>
      <c r="N21" s="47"/>
      <c r="O21" s="47">
        <v>5078564.23</v>
      </c>
    </row>
    <row r="22" spans="4:15" ht="21.75" customHeight="1">
      <c r="D22" s="32" t="s">
        <v>20</v>
      </c>
      <c r="G22" s="41"/>
      <c r="I22" s="50">
        <f>SUM(I12:I21)</f>
        <v>244969642.7</v>
      </c>
      <c r="J22" s="47"/>
      <c r="K22" s="51">
        <f>SUM(K12:K21)</f>
        <v>231513822.87</v>
      </c>
      <c r="L22" s="47"/>
      <c r="M22" s="51">
        <f>SUM(M12:M21)</f>
        <v>196855630.71</v>
      </c>
      <c r="N22" s="47"/>
      <c r="O22" s="51">
        <f>SUM(O12:O21)</f>
        <v>185782311.45999998</v>
      </c>
    </row>
    <row r="23" spans="7:15" ht="21.75" customHeight="1">
      <c r="G23" s="41"/>
      <c r="I23" s="46"/>
      <c r="J23" s="47"/>
      <c r="K23" s="47"/>
      <c r="L23" s="47"/>
      <c r="M23" s="47"/>
      <c r="N23" s="47"/>
      <c r="O23" s="47"/>
    </row>
    <row r="24" spans="1:15" ht="21.75" customHeight="1">
      <c r="A24" s="44" t="s">
        <v>21</v>
      </c>
      <c r="G24" s="41"/>
      <c r="I24" s="46"/>
      <c r="J24" s="47"/>
      <c r="K24" s="47"/>
      <c r="L24" s="47"/>
      <c r="M24" s="47"/>
      <c r="N24" s="47"/>
      <c r="O24" s="47"/>
    </row>
    <row r="25" spans="2:15" ht="21.75" customHeight="1">
      <c r="B25" s="32" t="s">
        <v>22</v>
      </c>
      <c r="G25" s="41"/>
      <c r="I25" s="46">
        <v>481692.3</v>
      </c>
      <c r="J25" s="47"/>
      <c r="K25" s="47">
        <v>493692.3</v>
      </c>
      <c r="L25" s="47"/>
      <c r="M25" s="47">
        <v>0</v>
      </c>
      <c r="N25" s="47"/>
      <c r="O25" s="47">
        <v>0</v>
      </c>
    </row>
    <row r="26" spans="2:15" ht="21.75" customHeight="1">
      <c r="B26" s="32" t="s">
        <v>23</v>
      </c>
      <c r="G26" s="41">
        <v>8</v>
      </c>
      <c r="I26" s="46">
        <v>0</v>
      </c>
      <c r="J26" s="47"/>
      <c r="K26" s="47">
        <v>0</v>
      </c>
      <c r="L26" s="47"/>
      <c r="M26" s="47">
        <v>46906479.28</v>
      </c>
      <c r="N26" s="47"/>
      <c r="O26" s="47">
        <v>47633276.75</v>
      </c>
    </row>
    <row r="27" spans="2:15" ht="21.75" customHeight="1">
      <c r="B27" s="32" t="s">
        <v>24</v>
      </c>
      <c r="G27" s="41" t="s">
        <v>191</v>
      </c>
      <c r="I27" s="46">
        <v>236305770.41</v>
      </c>
      <c r="J27" s="47"/>
      <c r="K27" s="47">
        <v>242091758.48</v>
      </c>
      <c r="L27" s="47"/>
      <c r="M27" s="47">
        <v>234543305.42</v>
      </c>
      <c r="N27" s="47"/>
      <c r="O27" s="47">
        <v>240802974.33</v>
      </c>
    </row>
    <row r="28" spans="2:15" ht="21.75" customHeight="1">
      <c r="B28" s="32" t="s">
        <v>25</v>
      </c>
      <c r="G28" s="41"/>
      <c r="I28" s="46"/>
      <c r="J28" s="47"/>
      <c r="K28" s="47"/>
      <c r="L28" s="47"/>
      <c r="M28" s="47"/>
      <c r="N28" s="47"/>
      <c r="O28" s="47"/>
    </row>
    <row r="29" spans="3:15" ht="21.75" customHeight="1">
      <c r="C29" s="32" t="s">
        <v>149</v>
      </c>
      <c r="G29" s="41"/>
      <c r="I29" s="46">
        <v>2910098.11</v>
      </c>
      <c r="J29" s="47"/>
      <c r="K29" s="47">
        <v>2161081.73</v>
      </c>
      <c r="L29" s="47"/>
      <c r="M29" s="47">
        <v>2907711.85</v>
      </c>
      <c r="N29" s="47"/>
      <c r="O29" s="47">
        <v>2156081.73</v>
      </c>
    </row>
    <row r="30" spans="3:15" ht="21.75" customHeight="1">
      <c r="C30" s="32" t="s">
        <v>26</v>
      </c>
      <c r="G30" s="41"/>
      <c r="I30" s="46">
        <v>423343.41</v>
      </c>
      <c r="J30" s="47"/>
      <c r="K30" s="47">
        <v>399959.3</v>
      </c>
      <c r="L30" s="47"/>
      <c r="M30" s="47">
        <v>423343.41</v>
      </c>
      <c r="N30" s="47"/>
      <c r="O30" s="47">
        <v>399959.3</v>
      </c>
    </row>
    <row r="31" spans="3:15" ht="21.75" customHeight="1">
      <c r="C31" s="32" t="s">
        <v>19</v>
      </c>
      <c r="G31" s="41"/>
      <c r="I31" s="46">
        <v>65257.03</v>
      </c>
      <c r="J31" s="47"/>
      <c r="K31" s="47">
        <v>69321.62</v>
      </c>
      <c r="L31" s="47"/>
      <c r="M31" s="47">
        <v>61300.51</v>
      </c>
      <c r="N31" s="47"/>
      <c r="O31" s="47">
        <v>67021.05</v>
      </c>
    </row>
    <row r="32" spans="4:15" ht="21.75" customHeight="1">
      <c r="D32" s="32" t="s">
        <v>27</v>
      </c>
      <c r="G32" s="41"/>
      <c r="I32" s="50">
        <f>SUM(I25:I31)</f>
        <v>240186161.26000002</v>
      </c>
      <c r="J32" s="47"/>
      <c r="K32" s="51">
        <f>SUM(K25:K31)</f>
        <v>245215813.43</v>
      </c>
      <c r="L32" s="47"/>
      <c r="M32" s="51">
        <f>SUM(M25:M31)</f>
        <v>284842140.47</v>
      </c>
      <c r="N32" s="47"/>
      <c r="O32" s="51">
        <f>SUM(O25:O31)</f>
        <v>291059313.1600001</v>
      </c>
    </row>
    <row r="33" spans="7:15" ht="21.75" customHeight="1">
      <c r="G33" s="41"/>
      <c r="I33" s="46"/>
      <c r="J33" s="47"/>
      <c r="K33" s="47"/>
      <c r="L33" s="47"/>
      <c r="M33" s="47"/>
      <c r="N33" s="47"/>
      <c r="O33" s="47"/>
    </row>
    <row r="34" spans="1:15" ht="21.75" customHeight="1" thickBot="1">
      <c r="A34" s="44" t="s">
        <v>28</v>
      </c>
      <c r="G34" s="41"/>
      <c r="I34" s="52">
        <f>SUM(I22+I32)</f>
        <v>485155803.96000004</v>
      </c>
      <c r="J34" s="47"/>
      <c r="K34" s="53">
        <f>SUM(K22+K32)</f>
        <v>476729636.3</v>
      </c>
      <c r="L34" s="47"/>
      <c r="M34" s="53">
        <f>SUM(M22+M32)</f>
        <v>481697771.18000007</v>
      </c>
      <c r="N34" s="47"/>
      <c r="O34" s="53">
        <f>SUM(O22+O32)</f>
        <v>476841624.62000006</v>
      </c>
    </row>
    <row r="35" ht="21.75" customHeight="1" thickTop="1">
      <c r="G35" s="41"/>
    </row>
    <row r="36" ht="21.75" customHeight="1">
      <c r="G36" s="41"/>
    </row>
    <row r="37" ht="21.75" customHeight="1">
      <c r="G37" s="41"/>
    </row>
    <row r="38" ht="21.75" customHeight="1">
      <c r="G38" s="41"/>
    </row>
    <row r="39" ht="21.75" customHeight="1">
      <c r="G39" s="41"/>
    </row>
    <row r="40" ht="21.75" customHeight="1">
      <c r="G40" s="41"/>
    </row>
    <row r="41" ht="21.75" customHeight="1">
      <c r="G41" s="41"/>
    </row>
    <row r="42" ht="21.75" customHeight="1">
      <c r="G42" s="41"/>
    </row>
    <row r="43" spans="1:15" ht="21.75" customHeight="1">
      <c r="A43" s="32" t="s">
        <v>192</v>
      </c>
      <c r="G43" s="41"/>
      <c r="O43" s="54" t="s">
        <v>155</v>
      </c>
    </row>
    <row r="44" spans="1:15" ht="21.75" customHeight="1">
      <c r="A44" s="30" t="s">
        <v>0</v>
      </c>
      <c r="B44" s="30"/>
      <c r="C44" s="30"/>
      <c r="D44" s="30"/>
      <c r="E44" s="30"/>
      <c r="F44" s="30"/>
      <c r="G44" s="30"/>
      <c r="H44" s="30"/>
      <c r="I44" s="31"/>
      <c r="J44" s="30"/>
      <c r="K44" s="30"/>
      <c r="L44" s="30"/>
      <c r="M44" s="30"/>
      <c r="N44" s="30"/>
      <c r="O44" s="30"/>
    </row>
    <row r="45" spans="1:15" ht="21.75" customHeight="1">
      <c r="A45" s="30" t="s">
        <v>163</v>
      </c>
      <c r="B45" s="30"/>
      <c r="C45" s="30"/>
      <c r="D45" s="30"/>
      <c r="E45" s="30"/>
      <c r="F45" s="30"/>
      <c r="G45" s="30"/>
      <c r="H45" s="30"/>
      <c r="I45" s="31"/>
      <c r="J45" s="30"/>
      <c r="K45" s="30"/>
      <c r="L45" s="30"/>
      <c r="M45" s="30"/>
      <c r="N45" s="30"/>
      <c r="O45" s="30"/>
    </row>
    <row r="46" spans="1:15" ht="21.75" customHeight="1">
      <c r="A46" s="30" t="s">
        <v>167</v>
      </c>
      <c r="B46" s="30"/>
      <c r="C46" s="30"/>
      <c r="D46" s="30"/>
      <c r="E46" s="30"/>
      <c r="F46" s="30"/>
      <c r="G46" s="30"/>
      <c r="H46" s="30"/>
      <c r="I46" s="31"/>
      <c r="J46" s="30"/>
      <c r="K46" s="30"/>
      <c r="L46" s="30"/>
      <c r="M46" s="30"/>
      <c r="N46" s="30"/>
      <c r="O46" s="30"/>
    </row>
    <row r="47" spans="1:15" ht="21.75" customHeight="1">
      <c r="A47" s="30"/>
      <c r="B47" s="30"/>
      <c r="C47" s="30"/>
      <c r="D47" s="30"/>
      <c r="E47" s="30"/>
      <c r="F47" s="30"/>
      <c r="G47" s="30"/>
      <c r="H47" s="30"/>
      <c r="I47" s="31"/>
      <c r="J47" s="30"/>
      <c r="K47" s="30"/>
      <c r="L47" s="30"/>
      <c r="M47" s="30"/>
      <c r="N47" s="30"/>
      <c r="O47" s="30"/>
    </row>
    <row r="48" spans="1:15" ht="21.75" customHeight="1">
      <c r="A48" s="30" t="s">
        <v>29</v>
      </c>
      <c r="I48" s="33"/>
      <c r="J48" s="34"/>
      <c r="K48" s="34" t="s">
        <v>3</v>
      </c>
      <c r="L48" s="34"/>
      <c r="M48" s="34"/>
      <c r="N48" s="34"/>
      <c r="O48" s="34"/>
    </row>
    <row r="49" spans="9:15" ht="21.75" customHeight="1">
      <c r="I49" s="35" t="s">
        <v>30</v>
      </c>
      <c r="J49" s="34"/>
      <c r="K49" s="34"/>
      <c r="L49" s="39"/>
      <c r="M49" s="36" t="s">
        <v>31</v>
      </c>
      <c r="N49" s="34"/>
      <c r="O49" s="34"/>
    </row>
    <row r="50" spans="9:15" ht="21.75" customHeight="1">
      <c r="I50" s="37" t="s">
        <v>168</v>
      </c>
      <c r="J50" s="38"/>
      <c r="K50" s="38" t="s">
        <v>6</v>
      </c>
      <c r="L50" s="39"/>
      <c r="M50" s="40" t="s">
        <v>168</v>
      </c>
      <c r="N50" s="38"/>
      <c r="O50" s="38" t="s">
        <v>6</v>
      </c>
    </row>
    <row r="51" spans="8:15" ht="21.75" customHeight="1">
      <c r="H51" s="39"/>
      <c r="I51" s="37" t="s">
        <v>169</v>
      </c>
      <c r="J51" s="38"/>
      <c r="K51" s="40" t="s">
        <v>8</v>
      </c>
      <c r="L51" s="39"/>
      <c r="M51" s="40" t="s">
        <v>169</v>
      </c>
      <c r="N51" s="40"/>
      <c r="O51" s="40" t="s">
        <v>8</v>
      </c>
    </row>
    <row r="52" spans="7:15" ht="21.75" customHeight="1">
      <c r="G52" s="38"/>
      <c r="I52" s="37" t="s">
        <v>182</v>
      </c>
      <c r="K52" s="41" t="s">
        <v>181</v>
      </c>
      <c r="M52" s="37" t="s">
        <v>182</v>
      </c>
      <c r="O52" s="41" t="s">
        <v>181</v>
      </c>
    </row>
    <row r="53" spans="7:15" ht="21.75" customHeight="1">
      <c r="G53" s="36" t="s">
        <v>7</v>
      </c>
      <c r="I53" s="42" t="s">
        <v>183</v>
      </c>
      <c r="J53" s="38"/>
      <c r="K53" s="43"/>
      <c r="L53" s="39"/>
      <c r="M53" s="42" t="s">
        <v>183</v>
      </c>
      <c r="N53" s="38"/>
      <c r="O53" s="43"/>
    </row>
    <row r="54" ht="21.75" customHeight="1">
      <c r="A54" s="32" t="s">
        <v>32</v>
      </c>
    </row>
    <row r="55" spans="2:15" ht="21.75" customHeight="1">
      <c r="B55" s="32" t="s">
        <v>33</v>
      </c>
      <c r="G55" s="41"/>
      <c r="I55" s="47">
        <v>0</v>
      </c>
      <c r="J55" s="47"/>
      <c r="K55" s="47">
        <v>73324.07</v>
      </c>
      <c r="L55" s="47"/>
      <c r="M55" s="47">
        <v>0</v>
      </c>
      <c r="N55" s="47"/>
      <c r="O55" s="47">
        <v>73324.07</v>
      </c>
    </row>
    <row r="56" spans="2:10" ht="21.75" customHeight="1">
      <c r="B56" s="32" t="s">
        <v>34</v>
      </c>
      <c r="G56" s="41"/>
      <c r="J56" s="47"/>
    </row>
    <row r="57" spans="3:15" ht="21.75" customHeight="1">
      <c r="C57" s="32" t="s">
        <v>12</v>
      </c>
      <c r="G57" s="41">
        <v>5</v>
      </c>
      <c r="I57" s="46">
        <v>482998</v>
      </c>
      <c r="J57" s="47"/>
      <c r="K57" s="47">
        <v>3321386.35</v>
      </c>
      <c r="L57" s="47"/>
      <c r="M57" s="47">
        <v>899300.33</v>
      </c>
      <c r="N57" s="47"/>
      <c r="O57" s="47">
        <v>3321386.35</v>
      </c>
    </row>
    <row r="58" spans="3:15" ht="21.75" customHeight="1">
      <c r="C58" s="32" t="s">
        <v>35</v>
      </c>
      <c r="G58" s="41">
        <v>10</v>
      </c>
      <c r="I58" s="46">
        <v>71769849.02</v>
      </c>
      <c r="J58" s="47"/>
      <c r="K58" s="47">
        <v>69784711.92</v>
      </c>
      <c r="L58" s="47"/>
      <c r="M58" s="47">
        <v>59200791.62</v>
      </c>
      <c r="N58" s="47"/>
      <c r="O58" s="47">
        <v>56219769.73</v>
      </c>
    </row>
    <row r="59" spans="2:7" ht="21.75" customHeight="1">
      <c r="B59" s="32" t="s">
        <v>36</v>
      </c>
      <c r="G59" s="41"/>
    </row>
    <row r="60" spans="3:15" ht="21.75" customHeight="1">
      <c r="C60" s="32" t="s">
        <v>37</v>
      </c>
      <c r="G60" s="41">
        <v>11</v>
      </c>
      <c r="I60" s="46">
        <v>6800708.83</v>
      </c>
      <c r="J60" s="47"/>
      <c r="K60" s="47">
        <v>4914919.59</v>
      </c>
      <c r="L60" s="47"/>
      <c r="M60" s="47">
        <v>6800708.83</v>
      </c>
      <c r="N60" s="47"/>
      <c r="O60" s="47">
        <v>4914919.59</v>
      </c>
    </row>
    <row r="61" spans="2:15" ht="21.75" customHeight="1">
      <c r="B61" s="32" t="s">
        <v>38</v>
      </c>
      <c r="G61" s="41">
        <v>5</v>
      </c>
      <c r="I61" s="47">
        <v>0</v>
      </c>
      <c r="J61" s="47"/>
      <c r="K61" s="47">
        <v>0</v>
      </c>
      <c r="L61" s="47"/>
      <c r="M61" s="47">
        <v>8001915.47</v>
      </c>
      <c r="N61" s="47"/>
      <c r="O61" s="47">
        <v>12209851.1</v>
      </c>
    </row>
    <row r="62" spans="2:15" ht="21.75" customHeight="1">
      <c r="B62" s="32" t="s">
        <v>39</v>
      </c>
      <c r="G62" s="41"/>
      <c r="I62" s="47"/>
      <c r="J62" s="47"/>
      <c r="K62" s="47"/>
      <c r="L62" s="47"/>
      <c r="M62" s="47"/>
      <c r="N62" s="47"/>
      <c r="O62" s="47"/>
    </row>
    <row r="63" spans="3:9" ht="21.75" customHeight="1">
      <c r="C63" s="32" t="s">
        <v>40</v>
      </c>
      <c r="G63" s="41"/>
      <c r="I63" s="47"/>
    </row>
    <row r="64" spans="4:15" ht="21.75" customHeight="1">
      <c r="D64" s="32" t="s">
        <v>41</v>
      </c>
      <c r="G64" s="41">
        <v>5</v>
      </c>
      <c r="I64" s="47">
        <v>0</v>
      </c>
      <c r="J64" s="47"/>
      <c r="K64" s="47">
        <v>0</v>
      </c>
      <c r="L64" s="47"/>
      <c r="M64" s="47">
        <v>2375569.04</v>
      </c>
      <c r="N64" s="47"/>
      <c r="O64" s="47">
        <v>2303565.83</v>
      </c>
    </row>
    <row r="65" spans="3:15" ht="21.75" customHeight="1">
      <c r="C65" s="32" t="s">
        <v>42</v>
      </c>
      <c r="G65" s="41">
        <v>5</v>
      </c>
      <c r="I65" s="45">
        <v>18752300.77</v>
      </c>
      <c r="J65" s="47"/>
      <c r="K65" s="47">
        <v>10458648.31</v>
      </c>
      <c r="L65" s="47"/>
      <c r="M65" s="47">
        <v>17072839.18</v>
      </c>
      <c r="N65" s="47"/>
      <c r="O65" s="47">
        <v>9625536.58</v>
      </c>
    </row>
    <row r="66" spans="4:15" ht="21.75" customHeight="1">
      <c r="D66" s="32" t="s">
        <v>43</v>
      </c>
      <c r="G66" s="41"/>
      <c r="I66" s="50">
        <f>SUM(I55:I65)</f>
        <v>97805856.61999999</v>
      </c>
      <c r="J66" s="47"/>
      <c r="K66" s="51">
        <f>SUM(K55:K65)</f>
        <v>88552990.24000001</v>
      </c>
      <c r="L66" s="47"/>
      <c r="M66" s="51">
        <f>SUM(M55:M65)</f>
        <v>94351124.47</v>
      </c>
      <c r="N66" s="47"/>
      <c r="O66" s="51">
        <f>SUM(O55:O65)</f>
        <v>88668353.24999999</v>
      </c>
    </row>
    <row r="67" spans="1:15" ht="21.75" customHeight="1">
      <c r="A67" s="32" t="s">
        <v>44</v>
      </c>
      <c r="G67" s="41"/>
      <c r="I67" s="46"/>
      <c r="J67" s="47"/>
      <c r="K67" s="47"/>
      <c r="L67" s="47"/>
      <c r="M67" s="47"/>
      <c r="N67" s="47"/>
      <c r="O67" s="47"/>
    </row>
    <row r="68" spans="2:16" ht="21.75" customHeight="1">
      <c r="B68" s="32" t="s">
        <v>45</v>
      </c>
      <c r="G68" s="41">
        <v>11</v>
      </c>
      <c r="I68" s="55">
        <v>286437432.8</v>
      </c>
      <c r="J68" s="56"/>
      <c r="K68" s="56">
        <v>290790633.71</v>
      </c>
      <c r="L68" s="56"/>
      <c r="M68" s="56">
        <v>286437432.8</v>
      </c>
      <c r="N68" s="56"/>
      <c r="O68" s="56">
        <v>290790633.71</v>
      </c>
      <c r="P68" s="39"/>
    </row>
    <row r="69" spans="2:15" ht="21.75" customHeight="1">
      <c r="B69" s="32" t="s">
        <v>46</v>
      </c>
      <c r="G69" s="41">
        <v>12</v>
      </c>
      <c r="I69" s="57">
        <v>63190105.91</v>
      </c>
      <c r="J69" s="47"/>
      <c r="K69" s="58">
        <v>61807046.59</v>
      </c>
      <c r="L69" s="47"/>
      <c r="M69" s="58">
        <v>63190105.91</v>
      </c>
      <c r="N69" s="47"/>
      <c r="O69" s="58">
        <v>61807046.59</v>
      </c>
    </row>
    <row r="70" spans="3:15" ht="21.75" customHeight="1">
      <c r="C70" s="32" t="s">
        <v>47</v>
      </c>
      <c r="G70" s="41"/>
      <c r="I70" s="50">
        <f>SUM(I68:I69)</f>
        <v>349627538.71000004</v>
      </c>
      <c r="J70" s="47"/>
      <c r="K70" s="51">
        <f>SUM(K68:K69)</f>
        <v>352597680.29999995</v>
      </c>
      <c r="L70" s="47"/>
      <c r="M70" s="51">
        <f>SUM(M68:M69)</f>
        <v>349627538.71000004</v>
      </c>
      <c r="N70" s="47"/>
      <c r="O70" s="51">
        <f>SUM(O68:O69)</f>
        <v>352597680.29999995</v>
      </c>
    </row>
    <row r="71" spans="1:15" ht="21.75" customHeight="1">
      <c r="A71" s="32" t="s">
        <v>48</v>
      </c>
      <c r="G71" s="41"/>
      <c r="I71" s="50">
        <f>I66+I70</f>
        <v>447433395.33000004</v>
      </c>
      <c r="J71" s="47"/>
      <c r="K71" s="51">
        <f>K66+K70</f>
        <v>441150670.53999996</v>
      </c>
      <c r="L71" s="47"/>
      <c r="M71" s="51">
        <f>M66+M70</f>
        <v>443978663.18000007</v>
      </c>
      <c r="N71" s="47"/>
      <c r="O71" s="51">
        <f>O66+O70</f>
        <v>441266033.54999995</v>
      </c>
    </row>
    <row r="72" spans="7:15" ht="21.75" customHeight="1">
      <c r="G72" s="41"/>
      <c r="I72" s="46"/>
      <c r="J72" s="47"/>
      <c r="K72" s="47"/>
      <c r="L72" s="47"/>
      <c r="M72" s="47"/>
      <c r="N72" s="47"/>
      <c r="O72" s="47"/>
    </row>
    <row r="73" spans="7:15" ht="21.75" customHeight="1">
      <c r="G73" s="41"/>
      <c r="I73" s="46"/>
      <c r="J73" s="47"/>
      <c r="K73" s="47"/>
      <c r="L73" s="47"/>
      <c r="M73" s="47"/>
      <c r="N73" s="47"/>
      <c r="O73" s="47"/>
    </row>
    <row r="74" spans="7:15" ht="21.75" customHeight="1">
      <c r="G74" s="41"/>
      <c r="I74" s="46"/>
      <c r="J74" s="47"/>
      <c r="K74" s="47"/>
      <c r="L74" s="47"/>
      <c r="M74" s="47"/>
      <c r="N74" s="47"/>
      <c r="O74" s="47"/>
    </row>
    <row r="75" spans="7:15" ht="21.75" customHeight="1">
      <c r="G75" s="41"/>
      <c r="I75" s="46"/>
      <c r="J75" s="47"/>
      <c r="K75" s="47"/>
      <c r="L75" s="47"/>
      <c r="M75" s="47"/>
      <c r="N75" s="47"/>
      <c r="O75" s="47"/>
    </row>
    <row r="76" spans="7:15" ht="21.75" customHeight="1">
      <c r="G76" s="41"/>
      <c r="I76" s="46"/>
      <c r="J76" s="47"/>
      <c r="K76" s="47"/>
      <c r="L76" s="47"/>
      <c r="M76" s="47"/>
      <c r="N76" s="47"/>
      <c r="O76" s="47"/>
    </row>
    <row r="77" spans="7:15" ht="21.75" customHeight="1">
      <c r="G77" s="41"/>
      <c r="I77" s="46"/>
      <c r="J77" s="47"/>
      <c r="K77" s="47"/>
      <c r="L77" s="47"/>
      <c r="M77" s="47"/>
      <c r="N77" s="47"/>
      <c r="O77" s="47"/>
    </row>
    <row r="78" spans="7:15" ht="21.75" customHeight="1">
      <c r="G78" s="41"/>
      <c r="I78" s="46"/>
      <c r="J78" s="47"/>
      <c r="K78" s="47"/>
      <c r="L78" s="47"/>
      <c r="M78" s="47"/>
      <c r="N78" s="47"/>
      <c r="O78" s="47"/>
    </row>
    <row r="79" spans="7:15" ht="21.75" customHeight="1">
      <c r="G79" s="41"/>
      <c r="I79" s="46"/>
      <c r="J79" s="47"/>
      <c r="K79" s="47"/>
      <c r="L79" s="47"/>
      <c r="M79" s="47"/>
      <c r="N79" s="47"/>
      <c r="O79" s="47"/>
    </row>
    <row r="80" spans="7:15" ht="21.75" customHeight="1">
      <c r="G80" s="41"/>
      <c r="I80" s="46"/>
      <c r="J80" s="47"/>
      <c r="K80" s="47"/>
      <c r="L80" s="47"/>
      <c r="M80" s="47"/>
      <c r="N80" s="47"/>
      <c r="O80" s="47"/>
    </row>
    <row r="81" spans="7:15" ht="21.75" customHeight="1">
      <c r="G81" s="41"/>
      <c r="I81" s="46"/>
      <c r="J81" s="47"/>
      <c r="K81" s="47"/>
      <c r="L81" s="47"/>
      <c r="M81" s="47"/>
      <c r="N81" s="47"/>
      <c r="O81" s="47"/>
    </row>
    <row r="82" spans="7:15" ht="21.75" customHeight="1">
      <c r="G82" s="41"/>
      <c r="I82" s="46"/>
      <c r="J82" s="47"/>
      <c r="K82" s="47"/>
      <c r="L82" s="47"/>
      <c r="M82" s="47"/>
      <c r="N82" s="47"/>
      <c r="O82" s="47"/>
    </row>
    <row r="83" spans="7:15" ht="21.75" customHeight="1">
      <c r="G83" s="41"/>
      <c r="I83" s="46"/>
      <c r="J83" s="47"/>
      <c r="K83" s="47"/>
      <c r="L83" s="47"/>
      <c r="M83" s="47"/>
      <c r="N83" s="47"/>
      <c r="O83" s="47"/>
    </row>
    <row r="84" spans="7:15" ht="21.75" customHeight="1">
      <c r="G84" s="41"/>
      <c r="I84" s="46"/>
      <c r="J84" s="47"/>
      <c r="K84" s="47"/>
      <c r="L84" s="47"/>
      <c r="M84" s="47"/>
      <c r="N84" s="47"/>
      <c r="O84" s="47"/>
    </row>
    <row r="85" spans="7:15" ht="21.75" customHeight="1">
      <c r="G85" s="41"/>
      <c r="I85" s="46"/>
      <c r="J85" s="47"/>
      <c r="K85" s="47"/>
      <c r="L85" s="47"/>
      <c r="M85" s="47"/>
      <c r="N85" s="47"/>
      <c r="O85" s="47"/>
    </row>
    <row r="86" spans="1:24" ht="21.75" customHeight="1">
      <c r="A86" s="32" t="s">
        <v>192</v>
      </c>
      <c r="G86" s="41"/>
      <c r="I86" s="46"/>
      <c r="J86" s="47"/>
      <c r="K86" s="47"/>
      <c r="L86" s="47"/>
      <c r="M86" s="47"/>
      <c r="N86" s="47"/>
      <c r="O86" s="54" t="s">
        <v>156</v>
      </c>
      <c r="Q86" s="39"/>
      <c r="R86" s="39"/>
      <c r="S86" s="39"/>
      <c r="T86" s="39"/>
      <c r="U86" s="39"/>
      <c r="V86" s="39"/>
      <c r="W86" s="39"/>
      <c r="X86" s="39"/>
    </row>
    <row r="87" spans="1:24" ht="21.75" customHeight="1">
      <c r="A87" s="30" t="s">
        <v>0</v>
      </c>
      <c r="B87" s="30"/>
      <c r="C87" s="30"/>
      <c r="D87" s="30"/>
      <c r="E87" s="30"/>
      <c r="F87" s="30"/>
      <c r="G87" s="30"/>
      <c r="H87" s="30"/>
      <c r="I87" s="31"/>
      <c r="J87" s="30"/>
      <c r="K87" s="30"/>
      <c r="L87" s="30"/>
      <c r="M87" s="30"/>
      <c r="N87" s="30"/>
      <c r="O87" s="30"/>
      <c r="Q87" s="38"/>
      <c r="R87" s="39"/>
      <c r="S87" s="39"/>
      <c r="T87" s="39"/>
      <c r="U87" s="38"/>
      <c r="V87" s="39"/>
      <c r="W87" s="39"/>
      <c r="X87" s="39"/>
    </row>
    <row r="88" spans="1:24" ht="21.75" customHeight="1">
      <c r="A88" s="30" t="s">
        <v>163</v>
      </c>
      <c r="B88" s="30"/>
      <c r="C88" s="30"/>
      <c r="D88" s="30"/>
      <c r="E88" s="30"/>
      <c r="F88" s="30"/>
      <c r="G88" s="30"/>
      <c r="H88" s="30"/>
      <c r="I88" s="31"/>
      <c r="J88" s="30"/>
      <c r="K88" s="30"/>
      <c r="L88" s="30"/>
      <c r="M88" s="30"/>
      <c r="N88" s="30"/>
      <c r="O88" s="30"/>
      <c r="Q88" s="40"/>
      <c r="R88" s="38"/>
      <c r="S88" s="38"/>
      <c r="T88" s="39"/>
      <c r="U88" s="40"/>
      <c r="V88" s="38"/>
      <c r="W88" s="38"/>
      <c r="X88" s="39"/>
    </row>
    <row r="89" spans="1:24" ht="21.75" customHeight="1">
      <c r="A89" s="30" t="s">
        <v>167</v>
      </c>
      <c r="B89" s="30"/>
      <c r="C89" s="30"/>
      <c r="D89" s="30"/>
      <c r="E89" s="30"/>
      <c r="F89" s="30"/>
      <c r="G89" s="30"/>
      <c r="H89" s="30"/>
      <c r="I89" s="31"/>
      <c r="J89" s="30"/>
      <c r="K89" s="30"/>
      <c r="L89" s="30"/>
      <c r="M89" s="30"/>
      <c r="N89" s="30"/>
      <c r="O89" s="30"/>
      <c r="Q89" s="40"/>
      <c r="R89" s="38"/>
      <c r="S89" s="40"/>
      <c r="T89" s="39"/>
      <c r="U89" s="40"/>
      <c r="V89" s="40"/>
      <c r="W89" s="40"/>
      <c r="X89" s="39"/>
    </row>
    <row r="90" spans="1:24" ht="9.75" customHeight="1">
      <c r="A90" s="30"/>
      <c r="B90" s="30"/>
      <c r="C90" s="30"/>
      <c r="D90" s="30"/>
      <c r="E90" s="30"/>
      <c r="F90" s="30"/>
      <c r="G90" s="30"/>
      <c r="H90" s="30"/>
      <c r="I90" s="31"/>
      <c r="J90" s="30"/>
      <c r="K90" s="30"/>
      <c r="L90" s="30"/>
      <c r="M90" s="30"/>
      <c r="N90" s="30"/>
      <c r="O90" s="30"/>
      <c r="Q90" s="40"/>
      <c r="R90" s="38"/>
      <c r="S90" s="40"/>
      <c r="T90" s="39"/>
      <c r="U90" s="40"/>
      <c r="V90" s="40"/>
      <c r="W90" s="40"/>
      <c r="X90" s="39"/>
    </row>
    <row r="91" spans="1:24" ht="21.75" customHeight="1">
      <c r="A91" s="59" t="s">
        <v>180</v>
      </c>
      <c r="I91" s="33"/>
      <c r="J91" s="34"/>
      <c r="K91" s="34" t="s">
        <v>3</v>
      </c>
      <c r="L91" s="34"/>
      <c r="M91" s="34"/>
      <c r="N91" s="34"/>
      <c r="O91" s="34"/>
      <c r="Q91" s="40"/>
      <c r="R91" s="40"/>
      <c r="S91" s="40"/>
      <c r="T91" s="40"/>
      <c r="U91" s="40"/>
      <c r="V91" s="40"/>
      <c r="W91" s="40"/>
      <c r="X91" s="39"/>
    </row>
    <row r="92" spans="9:24" ht="21.75" customHeight="1">
      <c r="I92" s="35" t="s">
        <v>30</v>
      </c>
      <c r="J92" s="34"/>
      <c r="K92" s="34"/>
      <c r="L92" s="39"/>
      <c r="M92" s="36" t="s">
        <v>31</v>
      </c>
      <c r="N92" s="34"/>
      <c r="O92" s="34"/>
      <c r="Q92" s="40"/>
      <c r="R92" s="40"/>
      <c r="S92" s="40"/>
      <c r="T92" s="40"/>
      <c r="U92" s="40"/>
      <c r="V92" s="40"/>
      <c r="W92" s="40"/>
      <c r="X92" s="39"/>
    </row>
    <row r="93" spans="9:23" ht="21.75" customHeight="1">
      <c r="I93" s="37" t="s">
        <v>168</v>
      </c>
      <c r="J93" s="38"/>
      <c r="K93" s="38" t="s">
        <v>6</v>
      </c>
      <c r="L93" s="39"/>
      <c r="M93" s="40" t="s">
        <v>168</v>
      </c>
      <c r="N93" s="38"/>
      <c r="O93" s="38" t="s">
        <v>6</v>
      </c>
      <c r="Q93" s="40"/>
      <c r="R93" s="40"/>
      <c r="S93" s="40"/>
      <c r="T93" s="40"/>
      <c r="U93" s="40"/>
      <c r="V93" s="40"/>
      <c r="W93" s="40"/>
    </row>
    <row r="94" spans="9:15" ht="22.5" customHeight="1">
      <c r="I94" s="37" t="s">
        <v>169</v>
      </c>
      <c r="J94" s="38"/>
      <c r="K94" s="40" t="s">
        <v>8</v>
      </c>
      <c r="L94" s="39"/>
      <c r="M94" s="40" t="s">
        <v>169</v>
      </c>
      <c r="N94" s="40"/>
      <c r="O94" s="40" t="s">
        <v>8</v>
      </c>
    </row>
    <row r="95" spans="7:15" ht="22.5" customHeight="1">
      <c r="G95" s="38"/>
      <c r="I95" s="37" t="s">
        <v>182</v>
      </c>
      <c r="K95" s="41" t="s">
        <v>181</v>
      </c>
      <c r="M95" s="37" t="s">
        <v>182</v>
      </c>
      <c r="O95" s="41" t="s">
        <v>181</v>
      </c>
    </row>
    <row r="96" spans="7:15" ht="22.5" customHeight="1">
      <c r="G96" s="36" t="s">
        <v>7</v>
      </c>
      <c r="I96" s="42" t="s">
        <v>183</v>
      </c>
      <c r="J96" s="38"/>
      <c r="K96" s="43"/>
      <c r="L96" s="39"/>
      <c r="M96" s="42" t="s">
        <v>183</v>
      </c>
      <c r="N96" s="38"/>
      <c r="O96" s="43"/>
    </row>
    <row r="97" spans="1:15" ht="21.75" customHeight="1">
      <c r="A97" s="59"/>
      <c r="B97" s="32" t="s">
        <v>49</v>
      </c>
      <c r="G97" s="41">
        <v>14</v>
      </c>
      <c r="H97" s="59"/>
      <c r="I97" s="37"/>
      <c r="J97" s="41"/>
      <c r="K97" s="40"/>
      <c r="M97" s="40"/>
      <c r="N97" s="41"/>
      <c r="O97" s="40"/>
    </row>
    <row r="98" spans="1:15" ht="21.75" customHeight="1">
      <c r="A98" s="59"/>
      <c r="C98" s="32" t="s">
        <v>50</v>
      </c>
      <c r="H98" s="59"/>
      <c r="I98" s="37"/>
      <c r="J98" s="41"/>
      <c r="K98" s="40"/>
      <c r="M98" s="40"/>
      <c r="N98" s="41"/>
      <c r="O98" s="40"/>
    </row>
    <row r="99" ht="21.75" customHeight="1">
      <c r="D99" s="32" t="s">
        <v>51</v>
      </c>
    </row>
    <row r="100" spans="5:15" ht="21.75" customHeight="1">
      <c r="E100" s="32" t="s">
        <v>186</v>
      </c>
      <c r="G100" s="41"/>
      <c r="I100" s="46"/>
      <c r="J100" s="47"/>
      <c r="K100" s="47"/>
      <c r="L100" s="47"/>
      <c r="M100" s="47"/>
      <c r="N100" s="47"/>
      <c r="O100" s="47"/>
    </row>
    <row r="101" spans="5:15" ht="21.75" customHeight="1">
      <c r="E101" s="32" t="s">
        <v>184</v>
      </c>
      <c r="G101" s="41"/>
      <c r="I101" s="46"/>
      <c r="J101" s="47"/>
      <c r="K101" s="47"/>
      <c r="L101" s="47"/>
      <c r="M101" s="47"/>
      <c r="N101" s="47"/>
      <c r="O101" s="47"/>
    </row>
    <row r="102" spans="5:15" ht="21.75" customHeight="1">
      <c r="E102" s="32" t="s">
        <v>185</v>
      </c>
      <c r="G102" s="41"/>
      <c r="I102" s="46">
        <v>74937000</v>
      </c>
      <c r="J102" s="47"/>
      <c r="K102" s="47">
        <v>77623000</v>
      </c>
      <c r="L102" s="47"/>
      <c r="M102" s="47">
        <v>77623000</v>
      </c>
      <c r="N102" s="47"/>
      <c r="O102" s="47">
        <v>77623000</v>
      </c>
    </row>
    <row r="103" ht="21.75" customHeight="1">
      <c r="E103" s="32" t="s">
        <v>187</v>
      </c>
    </row>
    <row r="104" ht="21.75" customHeight="1">
      <c r="E104" s="32" t="s">
        <v>52</v>
      </c>
    </row>
    <row r="105" spans="5:15" ht="21.75" customHeight="1">
      <c r="E105" s="32" t="s">
        <v>185</v>
      </c>
      <c r="I105" s="60">
        <v>544921000</v>
      </c>
      <c r="J105" s="47"/>
      <c r="K105" s="61">
        <v>542235000</v>
      </c>
      <c r="L105" s="47"/>
      <c r="M105" s="61">
        <v>542235000</v>
      </c>
      <c r="N105" s="47"/>
      <c r="O105" s="61">
        <v>542235000</v>
      </c>
    </row>
    <row r="106" spans="4:15" ht="21.75" customHeight="1">
      <c r="D106" s="32" t="s">
        <v>53</v>
      </c>
      <c r="I106" s="46"/>
      <c r="J106" s="47"/>
      <c r="K106" s="47"/>
      <c r="L106" s="47"/>
      <c r="M106" s="47"/>
      <c r="N106" s="47"/>
      <c r="O106" s="47"/>
    </row>
    <row r="107" spans="5:15" ht="21.75" customHeight="1">
      <c r="E107" s="32" t="s">
        <v>188</v>
      </c>
      <c r="I107" s="46"/>
      <c r="J107" s="47"/>
      <c r="K107" s="47"/>
      <c r="L107" s="47"/>
      <c r="M107" s="47"/>
      <c r="N107" s="47"/>
      <c r="O107" s="47"/>
    </row>
    <row r="108" spans="5:15" ht="21.75" customHeight="1">
      <c r="E108" s="32" t="s">
        <v>54</v>
      </c>
      <c r="I108" s="46"/>
      <c r="J108" s="47"/>
      <c r="K108" s="47"/>
      <c r="L108" s="47"/>
      <c r="M108" s="47"/>
      <c r="N108" s="47"/>
      <c r="O108" s="47"/>
    </row>
    <row r="109" spans="5:15" ht="21.75" customHeight="1">
      <c r="E109" s="32" t="s">
        <v>185</v>
      </c>
      <c r="I109" s="46"/>
      <c r="J109" s="47"/>
      <c r="K109" s="47"/>
      <c r="L109" s="47"/>
      <c r="M109" s="47"/>
      <c r="N109" s="47"/>
      <c r="O109" s="47"/>
    </row>
    <row r="110" spans="4:15" ht="21.75" customHeight="1">
      <c r="D110" s="32" t="s">
        <v>55</v>
      </c>
      <c r="G110" s="41"/>
      <c r="I110" s="46">
        <v>74937000</v>
      </c>
      <c r="J110" s="47"/>
      <c r="K110" s="47">
        <v>77623000</v>
      </c>
      <c r="L110" s="47"/>
      <c r="M110" s="47">
        <v>74937000</v>
      </c>
      <c r="N110" s="47"/>
      <c r="O110" s="47">
        <v>77623000</v>
      </c>
    </row>
    <row r="111" spans="5:15" ht="21.75" customHeight="1">
      <c r="E111" s="32" t="s">
        <v>56</v>
      </c>
      <c r="G111" s="41"/>
      <c r="I111" s="46"/>
      <c r="J111" s="47"/>
      <c r="K111" s="47"/>
      <c r="L111" s="47"/>
      <c r="M111" s="47"/>
      <c r="N111" s="47"/>
      <c r="O111" s="47"/>
    </row>
    <row r="112" spans="5:15" ht="21.75" customHeight="1">
      <c r="E112" s="32" t="s">
        <v>54</v>
      </c>
      <c r="G112" s="41"/>
      <c r="I112" s="46"/>
      <c r="J112" s="47"/>
      <c r="K112" s="47"/>
      <c r="L112" s="47"/>
      <c r="M112" s="47"/>
      <c r="N112" s="47"/>
      <c r="O112" s="47"/>
    </row>
    <row r="113" spans="5:15" ht="21.75" customHeight="1">
      <c r="E113" s="32" t="s">
        <v>185</v>
      </c>
      <c r="G113" s="41"/>
      <c r="I113" s="46"/>
      <c r="J113" s="47"/>
      <c r="K113" s="47"/>
      <c r="L113" s="47"/>
      <c r="M113" s="47"/>
      <c r="N113" s="47"/>
      <c r="O113" s="47"/>
    </row>
    <row r="114" spans="5:15" ht="21.75" customHeight="1">
      <c r="E114" s="32" t="s">
        <v>57</v>
      </c>
      <c r="G114" s="41"/>
      <c r="I114" s="46">
        <v>493092000</v>
      </c>
      <c r="J114" s="47"/>
      <c r="K114" s="47">
        <v>490406000</v>
      </c>
      <c r="L114" s="47"/>
      <c r="M114" s="47">
        <v>493092000</v>
      </c>
      <c r="N114" s="47"/>
      <c r="O114" s="47">
        <v>490406000</v>
      </c>
    </row>
    <row r="115" spans="2:15" ht="21.75" customHeight="1">
      <c r="B115" s="32" t="s">
        <v>58</v>
      </c>
      <c r="G115" s="41"/>
      <c r="I115" s="46"/>
      <c r="J115" s="47"/>
      <c r="K115" s="47"/>
      <c r="L115" s="47"/>
      <c r="M115" s="47"/>
      <c r="N115" s="47"/>
      <c r="O115" s="47"/>
    </row>
    <row r="116" spans="3:15" ht="21.75" customHeight="1">
      <c r="C116" s="32" t="s">
        <v>59</v>
      </c>
      <c r="G116" s="41"/>
      <c r="I116" s="46">
        <v>58000000</v>
      </c>
      <c r="J116" s="47"/>
      <c r="K116" s="47">
        <v>58000000</v>
      </c>
      <c r="L116" s="47"/>
      <c r="M116" s="47">
        <v>58000000</v>
      </c>
      <c r="N116" s="47"/>
      <c r="O116" s="47">
        <v>58000000</v>
      </c>
    </row>
    <row r="117" spans="3:15" ht="21.75" customHeight="1">
      <c r="C117" s="32" t="s">
        <v>60</v>
      </c>
      <c r="G117" s="41"/>
      <c r="I117" s="46">
        <v>101794500</v>
      </c>
      <c r="J117" s="47"/>
      <c r="K117" s="47">
        <v>101794500</v>
      </c>
      <c r="L117" s="47"/>
      <c r="M117" s="47">
        <v>101794500</v>
      </c>
      <c r="N117" s="47"/>
      <c r="O117" s="47">
        <v>101794500</v>
      </c>
    </row>
    <row r="118" spans="2:15" ht="21.75" customHeight="1">
      <c r="B118" s="32" t="s">
        <v>61</v>
      </c>
      <c r="G118" s="41"/>
      <c r="I118" s="46"/>
      <c r="J118" s="47"/>
      <c r="K118" s="47"/>
      <c r="L118" s="47"/>
      <c r="M118" s="47"/>
      <c r="N118" s="47"/>
      <c r="O118" s="47"/>
    </row>
    <row r="119" spans="3:15" ht="21.75" customHeight="1">
      <c r="C119" s="32" t="s">
        <v>62</v>
      </c>
      <c r="G119" s="41"/>
      <c r="I119" s="46"/>
      <c r="J119" s="47"/>
      <c r="K119" s="47"/>
      <c r="L119" s="47"/>
      <c r="M119" s="47"/>
      <c r="N119" s="47"/>
      <c r="O119" s="47"/>
    </row>
    <row r="120" spans="4:15" ht="21.75" customHeight="1">
      <c r="D120" s="32" t="s">
        <v>63</v>
      </c>
      <c r="G120" s="41"/>
      <c r="I120" s="46">
        <v>18585000</v>
      </c>
      <c r="J120" s="47"/>
      <c r="K120" s="47">
        <v>18585000</v>
      </c>
      <c r="L120" s="47"/>
      <c r="M120" s="47">
        <v>18585000</v>
      </c>
      <c r="N120" s="47"/>
      <c r="O120" s="47">
        <v>18585000</v>
      </c>
    </row>
    <row r="121" spans="3:15" ht="21.75" customHeight="1">
      <c r="C121" s="32" t="s">
        <v>64</v>
      </c>
      <c r="I121" s="57">
        <v>-708689392</v>
      </c>
      <c r="J121" s="62"/>
      <c r="K121" s="63">
        <v>-710832908.93</v>
      </c>
      <c r="L121" s="62"/>
      <c r="M121" s="63">
        <v>-708689392</v>
      </c>
      <c r="N121" s="62"/>
      <c r="O121" s="63">
        <v>-710832908.93</v>
      </c>
    </row>
    <row r="122" ht="9.75" customHeight="1"/>
    <row r="123" spans="2:15" ht="21.75" customHeight="1">
      <c r="B123" s="32" t="s">
        <v>150</v>
      </c>
      <c r="I123" s="46">
        <f>SUM(I110:I122)</f>
        <v>37719108</v>
      </c>
      <c r="J123" s="47"/>
      <c r="K123" s="47">
        <v>35575591.07</v>
      </c>
      <c r="L123" s="47"/>
      <c r="M123" s="47">
        <f>SUM(M110:M122)</f>
        <v>37719108</v>
      </c>
      <c r="N123" s="47"/>
      <c r="O123" s="47">
        <v>35575591.07</v>
      </c>
    </row>
    <row r="124" spans="2:15" ht="21.75" customHeight="1">
      <c r="B124" s="32" t="s">
        <v>65</v>
      </c>
      <c r="I124" s="45">
        <v>3300.63</v>
      </c>
      <c r="J124" s="47"/>
      <c r="K124" s="58">
        <v>3374.69</v>
      </c>
      <c r="L124" s="47"/>
      <c r="M124" s="47">
        <v>0</v>
      </c>
      <c r="N124" s="47"/>
      <c r="O124" s="47">
        <v>0</v>
      </c>
    </row>
    <row r="125" spans="2:15" ht="21.75" customHeight="1">
      <c r="B125" s="32" t="s">
        <v>66</v>
      </c>
      <c r="I125" s="50">
        <f>SUM(I123:I124)</f>
        <v>37722408.63</v>
      </c>
      <c r="J125" s="47"/>
      <c r="K125" s="51">
        <f>SUM(K123:K124)</f>
        <v>35578965.76</v>
      </c>
      <c r="L125" s="47"/>
      <c r="M125" s="51">
        <f>SUM(M123:M124)</f>
        <v>37719108</v>
      </c>
      <c r="N125" s="47"/>
      <c r="O125" s="51">
        <f>SUM(O123:O124)</f>
        <v>35575591.07</v>
      </c>
    </row>
    <row r="126" spans="9:15" ht="9.75" customHeight="1">
      <c r="I126" s="46"/>
      <c r="J126" s="47"/>
      <c r="K126" s="47"/>
      <c r="L126" s="47"/>
      <c r="M126" s="47"/>
      <c r="N126" s="47"/>
      <c r="O126" s="47"/>
    </row>
    <row r="127" spans="1:15" ht="21.75" customHeight="1">
      <c r="A127" s="44" t="s">
        <v>151</v>
      </c>
      <c r="B127" s="44"/>
      <c r="I127" s="46"/>
      <c r="J127" s="47"/>
      <c r="K127" s="47"/>
      <c r="L127" s="47"/>
      <c r="M127" s="47"/>
      <c r="N127" s="47"/>
      <c r="O127" s="47"/>
    </row>
    <row r="128" spans="1:15" ht="21.75" customHeight="1" thickBot="1">
      <c r="A128" s="44"/>
      <c r="B128" s="44" t="s">
        <v>152</v>
      </c>
      <c r="I128" s="52">
        <f>SUM(I71+I125)</f>
        <v>485155803.96000004</v>
      </c>
      <c r="J128" s="47"/>
      <c r="K128" s="53">
        <f>SUM(K71+K125)</f>
        <v>476729636.29999995</v>
      </c>
      <c r="L128" s="47"/>
      <c r="M128" s="53">
        <f>SUM(M71+M125)</f>
        <v>481697771.18000007</v>
      </c>
      <c r="N128" s="47"/>
      <c r="O128" s="53">
        <f>SUM(O71+O125)</f>
        <v>476841624.61999995</v>
      </c>
    </row>
    <row r="129" ht="21.75" customHeight="1" thickTop="1"/>
    <row r="130" spans="1:15" ht="21.75" customHeight="1">
      <c r="A130" s="32" t="s">
        <v>192</v>
      </c>
      <c r="O130" s="54" t="s">
        <v>157</v>
      </c>
    </row>
    <row r="131" spans="1:15" ht="21.75" customHeight="1">
      <c r="A131" s="30" t="s">
        <v>0</v>
      </c>
      <c r="B131" s="30"/>
      <c r="C131" s="30"/>
      <c r="D131" s="30"/>
      <c r="E131" s="30"/>
      <c r="F131" s="30"/>
      <c r="G131" s="30"/>
      <c r="H131" s="30"/>
      <c r="I131" s="31"/>
      <c r="J131" s="30"/>
      <c r="K131" s="30"/>
      <c r="L131" s="30"/>
      <c r="M131" s="30"/>
      <c r="N131" s="30"/>
      <c r="O131" s="30"/>
    </row>
    <row r="132" spans="1:15" ht="21.75" customHeight="1">
      <c r="A132" s="30" t="s">
        <v>67</v>
      </c>
      <c r="B132" s="30"/>
      <c r="C132" s="30"/>
      <c r="D132" s="30"/>
      <c r="E132" s="30"/>
      <c r="F132" s="30"/>
      <c r="G132" s="30"/>
      <c r="H132" s="30"/>
      <c r="I132" s="31"/>
      <c r="J132" s="30"/>
      <c r="K132" s="30"/>
      <c r="L132" s="30"/>
      <c r="M132" s="30"/>
      <c r="N132" s="30"/>
      <c r="O132" s="37"/>
    </row>
    <row r="133" spans="1:15" ht="21.75" customHeight="1">
      <c r="A133" s="30" t="s">
        <v>171</v>
      </c>
      <c r="B133" s="30"/>
      <c r="C133" s="30"/>
      <c r="D133" s="30"/>
      <c r="E133" s="30"/>
      <c r="F133" s="30"/>
      <c r="G133" s="30"/>
      <c r="H133" s="30"/>
      <c r="I133" s="31"/>
      <c r="J133" s="30"/>
      <c r="K133" s="30"/>
      <c r="L133" s="30"/>
      <c r="M133" s="30"/>
      <c r="N133" s="30"/>
      <c r="O133" s="37"/>
    </row>
    <row r="134" spans="1:15" ht="21.75" customHeight="1">
      <c r="A134" s="64"/>
      <c r="B134" s="30"/>
      <c r="C134" s="30"/>
      <c r="D134" s="30"/>
      <c r="E134" s="30"/>
      <c r="F134" s="30"/>
      <c r="G134" s="30"/>
      <c r="H134" s="30"/>
      <c r="I134" s="31"/>
      <c r="J134" s="30"/>
      <c r="K134" s="30"/>
      <c r="L134" s="30"/>
      <c r="M134" s="30"/>
      <c r="N134" s="30"/>
      <c r="O134" s="30"/>
    </row>
    <row r="135" spans="9:15" ht="21.75" customHeight="1">
      <c r="I135" s="33"/>
      <c r="J135" s="34"/>
      <c r="K135" s="34" t="s">
        <v>3</v>
      </c>
      <c r="L135" s="34"/>
      <c r="M135" s="34"/>
      <c r="N135" s="34"/>
      <c r="O135" s="34"/>
    </row>
    <row r="136" spans="9:15" ht="21.75" customHeight="1">
      <c r="I136" s="35" t="s">
        <v>4</v>
      </c>
      <c r="J136" s="36"/>
      <c r="K136" s="36"/>
      <c r="M136" s="36" t="s">
        <v>5</v>
      </c>
      <c r="N136" s="36"/>
      <c r="O136" s="36"/>
    </row>
    <row r="137" spans="1:15" ht="21.75" customHeight="1">
      <c r="A137" s="59"/>
      <c r="B137" s="59"/>
      <c r="C137" s="59"/>
      <c r="D137" s="59"/>
      <c r="E137" s="59"/>
      <c r="F137" s="59"/>
      <c r="G137" s="36" t="s">
        <v>7</v>
      </c>
      <c r="H137" s="59"/>
      <c r="I137" s="65">
        <v>2004</v>
      </c>
      <c r="J137" s="41"/>
      <c r="K137" s="65">
        <v>2003</v>
      </c>
      <c r="M137" s="65">
        <v>2004</v>
      </c>
      <c r="N137" s="41"/>
      <c r="O137" s="65">
        <v>2003</v>
      </c>
    </row>
    <row r="138" ht="21.75" customHeight="1">
      <c r="A138" s="44" t="s">
        <v>68</v>
      </c>
    </row>
    <row r="139" spans="2:15" ht="21.75" customHeight="1">
      <c r="B139" s="32" t="s">
        <v>69</v>
      </c>
      <c r="G139" s="41">
        <v>5</v>
      </c>
      <c r="I139" s="46">
        <v>93723808.87</v>
      </c>
      <c r="J139" s="47"/>
      <c r="K139" s="47">
        <v>103034866.11</v>
      </c>
      <c r="L139" s="47"/>
      <c r="M139" s="47">
        <v>76156112.04</v>
      </c>
      <c r="N139" s="47"/>
      <c r="O139" s="47">
        <v>92104616.36</v>
      </c>
    </row>
    <row r="140" spans="2:15" ht="21.75" customHeight="1">
      <c r="B140" s="32" t="s">
        <v>70</v>
      </c>
      <c r="G140" s="41"/>
      <c r="I140" s="46"/>
      <c r="J140" s="47"/>
      <c r="K140" s="47"/>
      <c r="L140" s="47"/>
      <c r="M140" s="47"/>
      <c r="N140" s="47"/>
      <c r="O140" s="47"/>
    </row>
    <row r="141" spans="3:15" ht="21.75" customHeight="1">
      <c r="C141" s="32" t="s">
        <v>71</v>
      </c>
      <c r="G141" s="41">
        <v>5</v>
      </c>
      <c r="I141" s="46">
        <v>3228300</v>
      </c>
      <c r="J141" s="47"/>
      <c r="K141" s="47">
        <v>3037650</v>
      </c>
      <c r="L141" s="47"/>
      <c r="M141" s="47">
        <v>3385800</v>
      </c>
      <c r="N141" s="47"/>
      <c r="O141" s="47">
        <v>3187650</v>
      </c>
    </row>
    <row r="142" spans="3:15" ht="21.75" customHeight="1">
      <c r="C142" s="32" t="s">
        <v>72</v>
      </c>
      <c r="G142" s="41">
        <v>5</v>
      </c>
      <c r="I142" s="47">
        <v>0</v>
      </c>
      <c r="J142" s="47"/>
      <c r="K142" s="47">
        <v>0</v>
      </c>
      <c r="L142" s="47"/>
      <c r="M142" s="47">
        <v>1500000</v>
      </c>
      <c r="N142" s="47"/>
      <c r="O142" s="47">
        <v>1500000</v>
      </c>
    </row>
    <row r="143" spans="3:15" ht="21.75" customHeight="1">
      <c r="C143" s="32" t="s">
        <v>42</v>
      </c>
      <c r="I143" s="46">
        <v>1431581.99</v>
      </c>
      <c r="J143" s="47"/>
      <c r="K143" s="47">
        <v>2934602.07</v>
      </c>
      <c r="L143" s="47"/>
      <c r="M143" s="47">
        <v>1406532.22</v>
      </c>
      <c r="N143" s="47"/>
      <c r="O143" s="47">
        <v>2926737.22</v>
      </c>
    </row>
    <row r="144" spans="4:15" ht="21.75" customHeight="1">
      <c r="D144" s="32" t="s">
        <v>74</v>
      </c>
      <c r="I144" s="50">
        <f>SUM(I139:I143)</f>
        <v>98383690.86</v>
      </c>
      <c r="J144" s="47"/>
      <c r="K144" s="51">
        <f>SUM(K139:K143)</f>
        <v>109007118.17999999</v>
      </c>
      <c r="L144" s="47"/>
      <c r="M144" s="51">
        <f>SUM(M139:M143)</f>
        <v>82448444.26</v>
      </c>
      <c r="N144" s="47"/>
      <c r="O144" s="51">
        <f>SUM(O139:O143)</f>
        <v>99719003.58</v>
      </c>
    </row>
    <row r="145" spans="9:15" ht="9.75" customHeight="1">
      <c r="I145" s="46"/>
      <c r="J145" s="47"/>
      <c r="K145" s="47"/>
      <c r="L145" s="47"/>
      <c r="M145" s="47"/>
      <c r="N145" s="47"/>
      <c r="O145" s="47"/>
    </row>
    <row r="146" spans="1:15" ht="21.75" customHeight="1">
      <c r="A146" s="44" t="s">
        <v>75</v>
      </c>
      <c r="I146" s="46"/>
      <c r="J146" s="47"/>
      <c r="K146" s="47"/>
      <c r="L146" s="47"/>
      <c r="M146" s="47"/>
      <c r="N146" s="47"/>
      <c r="O146" s="47"/>
    </row>
    <row r="147" spans="2:15" ht="21.75" customHeight="1">
      <c r="B147" s="32" t="s">
        <v>76</v>
      </c>
      <c r="G147" s="41">
        <v>5</v>
      </c>
      <c r="I147" s="46">
        <v>82088890.11</v>
      </c>
      <c r="J147" s="47"/>
      <c r="K147" s="47">
        <v>95848281.94</v>
      </c>
      <c r="L147" s="47"/>
      <c r="M147" s="47">
        <v>67649011.37</v>
      </c>
      <c r="N147" s="47"/>
      <c r="O147" s="47">
        <v>87870680.02</v>
      </c>
    </row>
    <row r="148" spans="2:15" ht="21.75" customHeight="1">
      <c r="B148" s="32" t="s">
        <v>77</v>
      </c>
      <c r="G148" s="41">
        <v>5</v>
      </c>
      <c r="I148" s="46">
        <v>13910062.79</v>
      </c>
      <c r="J148" s="47"/>
      <c r="K148" s="47">
        <v>15208549.56</v>
      </c>
      <c r="L148" s="47"/>
      <c r="M148" s="47">
        <v>12046637.94</v>
      </c>
      <c r="N148" s="47"/>
      <c r="O148" s="47">
        <v>12704547</v>
      </c>
    </row>
    <row r="149" spans="2:15" ht="21.75" customHeight="1">
      <c r="B149" s="32" t="s">
        <v>78</v>
      </c>
      <c r="G149" s="41">
        <v>6</v>
      </c>
      <c r="I149" s="46">
        <v>-59065.43</v>
      </c>
      <c r="J149" s="47"/>
      <c r="K149" s="62">
        <v>-6017800.13</v>
      </c>
      <c r="L149" s="47"/>
      <c r="M149" s="46">
        <v>-59065.43</v>
      </c>
      <c r="N149" s="47"/>
      <c r="O149" s="62">
        <v>-6017800.13</v>
      </c>
    </row>
    <row r="150" spans="2:15" ht="21.75" customHeight="1">
      <c r="B150" s="32" t="s">
        <v>79</v>
      </c>
      <c r="I150" s="46"/>
      <c r="J150" s="47"/>
      <c r="K150" s="47"/>
      <c r="L150" s="47"/>
      <c r="M150" s="47"/>
      <c r="N150" s="47"/>
      <c r="O150" s="47"/>
    </row>
    <row r="151" spans="3:15" ht="21.75" customHeight="1">
      <c r="C151" s="32" t="s">
        <v>73</v>
      </c>
      <c r="I151" s="47">
        <v>0</v>
      </c>
      <c r="J151" s="47"/>
      <c r="K151" s="47">
        <v>0</v>
      </c>
      <c r="L151" s="47"/>
      <c r="M151" s="47">
        <v>358688.11</v>
      </c>
      <c r="N151" s="47"/>
      <c r="O151" s="47">
        <v>1047791.09</v>
      </c>
    </row>
    <row r="152" spans="4:15" ht="21.75" customHeight="1">
      <c r="D152" s="32" t="s">
        <v>80</v>
      </c>
      <c r="I152" s="50">
        <f>SUM(I147:I151)</f>
        <v>95939887.47</v>
      </c>
      <c r="J152" s="47"/>
      <c r="K152" s="51">
        <f>SUM(K147:K151)</f>
        <v>105039031.37</v>
      </c>
      <c r="L152" s="47"/>
      <c r="M152" s="51">
        <f>SUM(M147:M151)</f>
        <v>79995271.99</v>
      </c>
      <c r="N152" s="47"/>
      <c r="O152" s="51">
        <f>SUM(O147:O151)</f>
        <v>95605217.98</v>
      </c>
    </row>
    <row r="153" spans="9:15" ht="9.75" customHeight="1">
      <c r="I153" s="46"/>
      <c r="J153" s="47"/>
      <c r="K153" s="47"/>
      <c r="L153" s="47"/>
      <c r="M153" s="47"/>
      <c r="N153" s="47"/>
      <c r="O153" s="47"/>
    </row>
    <row r="154" spans="1:15" ht="21.75" customHeight="1">
      <c r="A154" s="32" t="s">
        <v>81</v>
      </c>
      <c r="I154" s="46"/>
      <c r="J154" s="47"/>
      <c r="K154" s="47"/>
      <c r="L154" s="47"/>
      <c r="M154" s="47"/>
      <c r="N154" s="47"/>
      <c r="O154" s="47"/>
    </row>
    <row r="155" spans="2:15" ht="21.75" customHeight="1">
      <c r="B155" s="32" t="s">
        <v>82</v>
      </c>
      <c r="I155" s="46">
        <f>SUM(I144-I152)</f>
        <v>2443803.3900000006</v>
      </c>
      <c r="J155" s="62"/>
      <c r="K155" s="66">
        <f>SUM(K144-K152)</f>
        <v>3968086.8099999875</v>
      </c>
      <c r="L155" s="62"/>
      <c r="M155" s="46">
        <f>+M144-M152</f>
        <v>2453172.2700000107</v>
      </c>
      <c r="N155" s="62"/>
      <c r="O155" s="46">
        <f>SUM(O144-O152)</f>
        <v>4113785.599999994</v>
      </c>
    </row>
    <row r="156" spans="1:15" ht="21.75" customHeight="1">
      <c r="A156" s="32" t="s">
        <v>83</v>
      </c>
      <c r="G156" s="41">
        <v>5</v>
      </c>
      <c r="I156" s="46">
        <v>1892550.41</v>
      </c>
      <c r="J156" s="62"/>
      <c r="K156" s="46">
        <v>3243721.48</v>
      </c>
      <c r="L156" s="46"/>
      <c r="M156" s="46">
        <v>1919882.1</v>
      </c>
      <c r="N156" s="46"/>
      <c r="O156" s="46">
        <v>3373945.17</v>
      </c>
    </row>
    <row r="157" spans="1:15" ht="21.75" customHeight="1">
      <c r="A157" s="32" t="s">
        <v>84</v>
      </c>
      <c r="I157" s="58">
        <v>0</v>
      </c>
      <c r="J157" s="46"/>
      <c r="K157" s="57">
        <v>-15370.63</v>
      </c>
      <c r="L157" s="47"/>
      <c r="M157" s="58">
        <v>0</v>
      </c>
      <c r="N157" s="47"/>
      <c r="O157" s="58">
        <v>0</v>
      </c>
    </row>
    <row r="158" spans="1:15" ht="21.75" customHeight="1">
      <c r="A158" s="32" t="s">
        <v>85</v>
      </c>
      <c r="I158" s="46">
        <f>I155-I156</f>
        <v>551252.9800000007</v>
      </c>
      <c r="J158" s="46"/>
      <c r="K158" s="46">
        <f>K155-K156-K157</f>
        <v>739735.9599999875</v>
      </c>
      <c r="L158" s="46"/>
      <c r="M158" s="46">
        <f>M155-M156</f>
        <v>533290.1700000106</v>
      </c>
      <c r="N158" s="46"/>
      <c r="O158" s="46">
        <f>O155-O156</f>
        <v>739840.4299999941</v>
      </c>
    </row>
    <row r="159" spans="1:15" ht="21.75" customHeight="1">
      <c r="A159" s="32" t="s">
        <v>86</v>
      </c>
      <c r="I159" s="46">
        <v>37.19</v>
      </c>
      <c r="J159" s="46"/>
      <c r="K159" s="46">
        <v>104.47</v>
      </c>
      <c r="L159" s="46"/>
      <c r="M159" s="46">
        <v>0</v>
      </c>
      <c r="N159" s="46"/>
      <c r="O159" s="46">
        <v>0</v>
      </c>
    </row>
    <row r="160" spans="1:16" ht="21.75" customHeight="1" thickBot="1">
      <c r="A160" s="32" t="s">
        <v>87</v>
      </c>
      <c r="I160" s="67">
        <f>SUM(I158:I159)</f>
        <v>551290.1700000006</v>
      </c>
      <c r="J160" s="46"/>
      <c r="K160" s="67">
        <f>SUM(K158:K159)</f>
        <v>739840.4299999875</v>
      </c>
      <c r="L160" s="46"/>
      <c r="M160" s="67">
        <f>SUM(M158:M159)</f>
        <v>533290.1700000106</v>
      </c>
      <c r="N160" s="46"/>
      <c r="O160" s="67">
        <f>SUM(O158:O159)</f>
        <v>739840.4299999941</v>
      </c>
      <c r="P160" s="68"/>
    </row>
    <row r="161" spans="9:15" ht="21.75" customHeight="1" thickTop="1">
      <c r="I161" s="55"/>
      <c r="J161" s="62"/>
      <c r="K161" s="29"/>
      <c r="L161" s="62"/>
      <c r="M161" s="55"/>
      <c r="N161" s="62"/>
      <c r="O161" s="29"/>
    </row>
    <row r="162" spans="1:15" ht="21.75" customHeight="1">
      <c r="A162" s="44" t="s">
        <v>88</v>
      </c>
      <c r="B162" s="44"/>
      <c r="C162" s="44"/>
      <c r="D162" s="44"/>
      <c r="E162" s="44"/>
      <c r="F162" s="44"/>
      <c r="G162" s="41">
        <v>17</v>
      </c>
      <c r="I162" s="46">
        <v>0.01</v>
      </c>
      <c r="J162" s="46"/>
      <c r="K162" s="46">
        <v>0.02</v>
      </c>
      <c r="L162" s="46"/>
      <c r="M162" s="46">
        <v>0.01</v>
      </c>
      <c r="N162" s="46"/>
      <c r="O162" s="46">
        <v>0.02</v>
      </c>
    </row>
    <row r="163" spans="1:6" ht="21.75" customHeight="1">
      <c r="A163" s="44" t="s">
        <v>89</v>
      </c>
      <c r="B163" s="44"/>
      <c r="C163" s="44"/>
      <c r="D163" s="44"/>
      <c r="E163" s="44"/>
      <c r="F163" s="44"/>
    </row>
    <row r="164" spans="1:15" ht="21.75" customHeight="1">
      <c r="A164" s="44"/>
      <c r="B164" s="44" t="s">
        <v>90</v>
      </c>
      <c r="C164" s="44"/>
      <c r="D164" s="44"/>
      <c r="E164" s="44"/>
      <c r="F164" s="44"/>
      <c r="I164" s="45">
        <v>49135575</v>
      </c>
      <c r="J164" s="69"/>
      <c r="K164" s="69">
        <v>32401400</v>
      </c>
      <c r="L164" s="69"/>
      <c r="M164" s="69">
        <v>49135575</v>
      </c>
      <c r="N164" s="69"/>
      <c r="O164" s="69">
        <v>32401400</v>
      </c>
    </row>
    <row r="165" spans="1:15" ht="21.75" customHeight="1">
      <c r="A165" s="44" t="s">
        <v>91</v>
      </c>
      <c r="B165" s="44"/>
      <c r="C165" s="44"/>
      <c r="D165" s="44"/>
      <c r="E165" s="44"/>
      <c r="F165" s="44"/>
      <c r="G165" s="41"/>
      <c r="I165" s="46">
        <v>0.1</v>
      </c>
      <c r="J165" s="46"/>
      <c r="K165" s="46">
        <v>-0.09</v>
      </c>
      <c r="L165" s="46"/>
      <c r="M165" s="46">
        <v>0.1</v>
      </c>
      <c r="N165" s="46"/>
      <c r="O165" s="46">
        <v>-0.09</v>
      </c>
    </row>
    <row r="166" spans="1:2" ht="21.75" customHeight="1">
      <c r="A166" s="44" t="s">
        <v>89</v>
      </c>
      <c r="B166" s="44"/>
    </row>
    <row r="167" spans="1:2" ht="21.75" customHeight="1">
      <c r="A167" s="44"/>
      <c r="B167" s="44" t="s">
        <v>92</v>
      </c>
    </row>
    <row r="168" spans="1:15" ht="21.75" customHeight="1">
      <c r="A168" s="44"/>
      <c r="B168" s="44" t="s">
        <v>93</v>
      </c>
      <c r="I168" s="45">
        <v>61812075</v>
      </c>
      <c r="J168" s="69"/>
      <c r="K168" s="69">
        <v>56802900</v>
      </c>
      <c r="L168" s="69"/>
      <c r="M168" s="69">
        <v>61812075</v>
      </c>
      <c r="N168" s="69"/>
      <c r="O168" s="69">
        <v>56802900</v>
      </c>
    </row>
    <row r="169" spans="1:15" ht="21.75" customHeight="1">
      <c r="A169" s="44"/>
      <c r="B169" s="44"/>
      <c r="J169" s="70"/>
      <c r="K169" s="70"/>
      <c r="L169" s="70"/>
      <c r="M169" s="70"/>
      <c r="N169" s="70"/>
      <c r="O169" s="70"/>
    </row>
    <row r="170" spans="1:15" ht="21.75" customHeight="1">
      <c r="A170" s="44"/>
      <c r="B170" s="44"/>
      <c r="J170" s="70"/>
      <c r="K170" s="70"/>
      <c r="L170" s="70"/>
      <c r="M170" s="70"/>
      <c r="N170" s="70"/>
      <c r="O170" s="70"/>
    </row>
    <row r="171" spans="1:15" ht="21.75" customHeight="1">
      <c r="A171" s="44"/>
      <c r="B171" s="44"/>
      <c r="J171" s="70"/>
      <c r="K171" s="70"/>
      <c r="L171" s="70"/>
      <c r="M171" s="70"/>
      <c r="N171" s="70"/>
      <c r="O171" s="70"/>
    </row>
    <row r="172" spans="1:15" ht="21.75" customHeight="1">
      <c r="A172" s="44"/>
      <c r="B172" s="44"/>
      <c r="J172" s="70"/>
      <c r="K172" s="70"/>
      <c r="L172" s="70"/>
      <c r="M172" s="70"/>
      <c r="N172" s="70"/>
      <c r="O172" s="70"/>
    </row>
    <row r="173" spans="1:15" ht="21.75" customHeight="1">
      <c r="A173" s="44"/>
      <c r="B173" s="44"/>
      <c r="J173" s="70"/>
      <c r="K173" s="70"/>
      <c r="L173" s="70"/>
      <c r="M173" s="70"/>
      <c r="N173" s="70"/>
      <c r="O173" s="70"/>
    </row>
    <row r="174" spans="1:15" ht="21.75" customHeight="1">
      <c r="A174" s="32" t="s">
        <v>192</v>
      </c>
      <c r="B174" s="44"/>
      <c r="J174" s="70"/>
      <c r="K174" s="70"/>
      <c r="L174" s="70"/>
      <c r="M174" s="70"/>
      <c r="N174" s="70"/>
      <c r="O174" s="54" t="s">
        <v>158</v>
      </c>
    </row>
    <row r="175" spans="1:15" ht="21.75" customHeight="1">
      <c r="A175" s="30" t="s">
        <v>0</v>
      </c>
      <c r="B175" s="30"/>
      <c r="C175" s="30"/>
      <c r="D175" s="30"/>
      <c r="E175" s="30"/>
      <c r="F175" s="30"/>
      <c r="G175" s="30"/>
      <c r="H175" s="30"/>
      <c r="I175" s="31"/>
      <c r="J175" s="30"/>
      <c r="K175" s="30"/>
      <c r="L175" s="30"/>
      <c r="M175" s="30"/>
      <c r="N175" s="30"/>
      <c r="O175" s="30"/>
    </row>
    <row r="176" spans="1:15" ht="21.75" customHeight="1">
      <c r="A176" s="30" t="s">
        <v>67</v>
      </c>
      <c r="B176" s="30"/>
      <c r="C176" s="30"/>
      <c r="D176" s="30"/>
      <c r="E176" s="30"/>
      <c r="F176" s="30"/>
      <c r="G176" s="30"/>
      <c r="H176" s="30"/>
      <c r="I176" s="31"/>
      <c r="J176" s="30"/>
      <c r="K176" s="30"/>
      <c r="L176" s="30"/>
      <c r="M176" s="30"/>
      <c r="N176" s="30"/>
      <c r="O176" s="30"/>
    </row>
    <row r="177" spans="1:15" ht="21.75" customHeight="1">
      <c r="A177" s="30" t="s">
        <v>172</v>
      </c>
      <c r="B177" s="30"/>
      <c r="C177" s="30"/>
      <c r="D177" s="30"/>
      <c r="E177" s="30"/>
      <c r="F177" s="30"/>
      <c r="G177" s="30"/>
      <c r="H177" s="30"/>
      <c r="I177" s="31"/>
      <c r="J177" s="30"/>
      <c r="K177" s="30"/>
      <c r="L177" s="30"/>
      <c r="M177" s="30"/>
      <c r="N177" s="30"/>
      <c r="O177" s="30"/>
    </row>
    <row r="178" spans="1:15" ht="21.75" customHeight="1">
      <c r="A178" s="64"/>
      <c r="B178" s="30"/>
      <c r="C178" s="30"/>
      <c r="D178" s="30"/>
      <c r="E178" s="30"/>
      <c r="F178" s="30"/>
      <c r="G178" s="30"/>
      <c r="H178" s="30"/>
      <c r="I178" s="31"/>
      <c r="J178" s="30"/>
      <c r="K178" s="30"/>
      <c r="L178" s="30"/>
      <c r="M178" s="30"/>
      <c r="N178" s="30"/>
      <c r="O178" s="30"/>
    </row>
    <row r="179" spans="9:15" ht="21.75" customHeight="1">
      <c r="I179" s="33"/>
      <c r="J179" s="34"/>
      <c r="K179" s="34" t="s">
        <v>3</v>
      </c>
      <c r="L179" s="34"/>
      <c r="M179" s="34"/>
      <c r="N179" s="34"/>
      <c r="O179" s="34"/>
    </row>
    <row r="180" spans="9:15" ht="21.75" customHeight="1">
      <c r="I180" s="35" t="s">
        <v>4</v>
      </c>
      <c r="J180" s="36"/>
      <c r="K180" s="36"/>
      <c r="M180" s="36" t="s">
        <v>5</v>
      </c>
      <c r="N180" s="36"/>
      <c r="O180" s="36"/>
    </row>
    <row r="181" spans="1:15" ht="21.75" customHeight="1">
      <c r="A181" s="59"/>
      <c r="B181" s="59"/>
      <c r="C181" s="59"/>
      <c r="D181" s="59"/>
      <c r="E181" s="59"/>
      <c r="F181" s="59"/>
      <c r="G181" s="36" t="s">
        <v>7</v>
      </c>
      <c r="H181" s="59"/>
      <c r="I181" s="65">
        <v>2004</v>
      </c>
      <c r="J181" s="41"/>
      <c r="K181" s="65">
        <v>2003</v>
      </c>
      <c r="M181" s="65">
        <v>2004</v>
      </c>
      <c r="N181" s="41"/>
      <c r="O181" s="65">
        <v>2003</v>
      </c>
    </row>
    <row r="182" ht="21.75" customHeight="1">
      <c r="A182" s="44" t="s">
        <v>68</v>
      </c>
    </row>
    <row r="183" spans="2:15" ht="21.75" customHeight="1">
      <c r="B183" s="32" t="s">
        <v>69</v>
      </c>
      <c r="G183" s="41">
        <v>5</v>
      </c>
      <c r="I183" s="46">
        <v>172932686.9</v>
      </c>
      <c r="J183" s="47"/>
      <c r="K183" s="47">
        <v>198623870.78</v>
      </c>
      <c r="L183" s="47"/>
      <c r="M183" s="47">
        <v>142105416.21</v>
      </c>
      <c r="N183" s="47"/>
      <c r="O183" s="47">
        <v>172846527.62</v>
      </c>
    </row>
    <row r="184" spans="2:15" ht="21.75" customHeight="1">
      <c r="B184" s="32" t="s">
        <v>70</v>
      </c>
      <c r="G184" s="41"/>
      <c r="I184" s="46"/>
      <c r="J184" s="47"/>
      <c r="K184" s="47"/>
      <c r="L184" s="47"/>
      <c r="M184" s="47"/>
      <c r="N184" s="47"/>
      <c r="O184" s="47"/>
    </row>
    <row r="185" spans="3:15" ht="21.75" customHeight="1">
      <c r="C185" s="32" t="s">
        <v>71</v>
      </c>
      <c r="G185" s="41">
        <v>5</v>
      </c>
      <c r="I185" s="46">
        <v>6265950</v>
      </c>
      <c r="J185" s="47"/>
      <c r="K185" s="47">
        <v>6075300</v>
      </c>
      <c r="L185" s="47"/>
      <c r="M185" s="47">
        <v>6580950</v>
      </c>
      <c r="N185" s="47"/>
      <c r="O185" s="47">
        <v>6375300</v>
      </c>
    </row>
    <row r="186" spans="3:15" ht="21.75" customHeight="1">
      <c r="C186" s="32" t="s">
        <v>72</v>
      </c>
      <c r="G186" s="41">
        <v>5</v>
      </c>
      <c r="I186" s="47">
        <v>0</v>
      </c>
      <c r="J186" s="47"/>
      <c r="K186" s="47">
        <v>0</v>
      </c>
      <c r="L186" s="47"/>
      <c r="M186" s="47">
        <v>3000000</v>
      </c>
      <c r="N186" s="47"/>
      <c r="O186" s="47">
        <v>3000000</v>
      </c>
    </row>
    <row r="187" spans="3:15" ht="21.75" customHeight="1">
      <c r="C187" s="32" t="s">
        <v>42</v>
      </c>
      <c r="I187" s="46">
        <v>3963866.38</v>
      </c>
      <c r="J187" s="47"/>
      <c r="K187" s="47">
        <v>4637728.83</v>
      </c>
      <c r="L187" s="47"/>
      <c r="M187" s="47">
        <v>3924864.24</v>
      </c>
      <c r="N187" s="47"/>
      <c r="O187" s="47">
        <v>4623549.12</v>
      </c>
    </row>
    <row r="188" spans="4:15" ht="21.75" customHeight="1">
      <c r="D188" s="32" t="s">
        <v>74</v>
      </c>
      <c r="I188" s="50">
        <f>SUM(I183:I187)</f>
        <v>183162503.28</v>
      </c>
      <c r="J188" s="47"/>
      <c r="K188" s="51">
        <f>SUM(K183:K187)</f>
        <v>209336899.61</v>
      </c>
      <c r="L188" s="47"/>
      <c r="M188" s="51">
        <f>SUM(M183:M187)</f>
        <v>155611230.45000002</v>
      </c>
      <c r="N188" s="47"/>
      <c r="O188" s="51">
        <f>SUM(O183:O187)</f>
        <v>186845376.74</v>
      </c>
    </row>
    <row r="189" spans="9:15" ht="9.75" customHeight="1">
      <c r="I189" s="46"/>
      <c r="J189" s="47"/>
      <c r="K189" s="47"/>
      <c r="L189" s="47"/>
      <c r="M189" s="47"/>
      <c r="N189" s="47"/>
      <c r="O189" s="47"/>
    </row>
    <row r="190" spans="1:15" ht="21.75" customHeight="1">
      <c r="A190" s="44" t="s">
        <v>75</v>
      </c>
      <c r="I190" s="46"/>
      <c r="J190" s="47"/>
      <c r="K190" s="47"/>
      <c r="L190" s="47"/>
      <c r="M190" s="47"/>
      <c r="N190" s="47"/>
      <c r="O190" s="47"/>
    </row>
    <row r="191" spans="2:15" ht="21.75" customHeight="1">
      <c r="B191" s="32" t="s">
        <v>76</v>
      </c>
      <c r="G191" s="41">
        <v>5</v>
      </c>
      <c r="I191" s="46">
        <v>159020812.73</v>
      </c>
      <c r="J191" s="47"/>
      <c r="K191" s="47">
        <v>186312438.37</v>
      </c>
      <c r="L191" s="47"/>
      <c r="M191" s="47">
        <v>134474405.79</v>
      </c>
      <c r="N191" s="47"/>
      <c r="O191" s="47">
        <v>167774425.34</v>
      </c>
    </row>
    <row r="192" spans="2:15" ht="21.75" customHeight="1">
      <c r="B192" s="32" t="s">
        <v>77</v>
      </c>
      <c r="G192" s="41">
        <v>5</v>
      </c>
      <c r="I192" s="46">
        <v>29252856.6</v>
      </c>
      <c r="J192" s="47"/>
      <c r="K192" s="47">
        <v>28975634.06</v>
      </c>
      <c r="L192" s="47"/>
      <c r="M192" s="47">
        <v>25449116.18</v>
      </c>
      <c r="N192" s="47"/>
      <c r="O192" s="47">
        <v>25118145.67</v>
      </c>
    </row>
    <row r="193" spans="2:15" ht="21.75" customHeight="1">
      <c r="B193" s="32" t="s">
        <v>78</v>
      </c>
      <c r="G193" s="41">
        <v>6</v>
      </c>
      <c r="I193" s="46">
        <v>-11044629.59</v>
      </c>
      <c r="J193" s="47"/>
      <c r="K193" s="62">
        <v>-7868261.42</v>
      </c>
      <c r="L193" s="47"/>
      <c r="M193" s="46">
        <v>-11044629.59</v>
      </c>
      <c r="N193" s="47"/>
      <c r="O193" s="62">
        <v>-7868261.42</v>
      </c>
    </row>
    <row r="194" spans="2:15" ht="21.75" customHeight="1">
      <c r="B194" s="32" t="s">
        <v>79</v>
      </c>
      <c r="I194" s="46"/>
      <c r="J194" s="47"/>
      <c r="K194" s="47"/>
      <c r="L194" s="47"/>
      <c r="M194" s="47"/>
      <c r="N194" s="47"/>
      <c r="O194" s="47"/>
    </row>
    <row r="195" spans="3:15" ht="21.75" customHeight="1">
      <c r="C195" s="32" t="s">
        <v>73</v>
      </c>
      <c r="I195" s="47">
        <v>0</v>
      </c>
      <c r="J195" s="47"/>
      <c r="K195" s="47">
        <v>0</v>
      </c>
      <c r="L195" s="47"/>
      <c r="M195" s="47">
        <v>726797.47</v>
      </c>
      <c r="N195" s="47"/>
      <c r="O195" s="47">
        <v>119330.32</v>
      </c>
    </row>
    <row r="196" spans="4:15" ht="21.75" customHeight="1">
      <c r="D196" s="32" t="s">
        <v>80</v>
      </c>
      <c r="I196" s="50">
        <f>SUM(I191:I195)</f>
        <v>177229039.73999998</v>
      </c>
      <c r="J196" s="47"/>
      <c r="K196" s="51">
        <f>SUM(K191:K195)</f>
        <v>207419811.01000002</v>
      </c>
      <c r="L196" s="47"/>
      <c r="M196" s="51">
        <f>SUM(M191:M195)</f>
        <v>149605689.85</v>
      </c>
      <c r="N196" s="47"/>
      <c r="O196" s="51">
        <f>SUM(O191:O195)</f>
        <v>185143639.91</v>
      </c>
    </row>
    <row r="197" spans="9:15" ht="9.75" customHeight="1">
      <c r="I197" s="46"/>
      <c r="J197" s="47"/>
      <c r="K197" s="47"/>
      <c r="L197" s="47"/>
      <c r="M197" s="47"/>
      <c r="N197" s="47"/>
      <c r="O197" s="47"/>
    </row>
    <row r="198" spans="1:15" ht="21.75" customHeight="1">
      <c r="A198" s="32" t="s">
        <v>81</v>
      </c>
      <c r="I198" s="46"/>
      <c r="J198" s="47"/>
      <c r="K198" s="47"/>
      <c r="L198" s="47"/>
      <c r="M198" s="47"/>
      <c r="N198" s="47"/>
      <c r="O198" s="47"/>
    </row>
    <row r="199" spans="2:15" ht="21.75" customHeight="1">
      <c r="B199" s="32" t="s">
        <v>82</v>
      </c>
      <c r="I199" s="46">
        <v>5933463.54</v>
      </c>
      <c r="J199" s="62"/>
      <c r="K199" s="66">
        <v>1917088.6</v>
      </c>
      <c r="L199" s="62"/>
      <c r="M199" s="46">
        <v>6005540.6</v>
      </c>
      <c r="N199" s="62"/>
      <c r="O199" s="46">
        <f>SUM(O188-O196)</f>
        <v>1701736.830000013</v>
      </c>
    </row>
    <row r="200" spans="1:15" ht="21.75" customHeight="1">
      <c r="A200" s="32" t="s">
        <v>83</v>
      </c>
      <c r="G200" s="41">
        <v>5</v>
      </c>
      <c r="I200" s="46">
        <v>3790020.67</v>
      </c>
      <c r="J200" s="62"/>
      <c r="K200" s="46">
        <v>6362534.68</v>
      </c>
      <c r="L200" s="46"/>
      <c r="M200" s="46">
        <v>3862023.67</v>
      </c>
      <c r="N200" s="46"/>
      <c r="O200" s="46">
        <v>6607962.42</v>
      </c>
    </row>
    <row r="201" spans="1:15" ht="21.75" customHeight="1">
      <c r="A201" s="32" t="s">
        <v>84</v>
      </c>
      <c r="I201" s="58">
        <v>0</v>
      </c>
      <c r="J201" s="46"/>
      <c r="K201" s="57">
        <v>460772.35</v>
      </c>
      <c r="L201" s="47"/>
      <c r="M201" s="58">
        <v>0</v>
      </c>
      <c r="N201" s="47"/>
      <c r="O201" s="58">
        <v>0</v>
      </c>
    </row>
    <row r="202" spans="1:15" ht="21.75" customHeight="1">
      <c r="A202" s="32" t="s">
        <v>85</v>
      </c>
      <c r="I202" s="46">
        <f>I199-I200</f>
        <v>2143442.87</v>
      </c>
      <c r="J202" s="46"/>
      <c r="K202" s="46">
        <f>K199-K200-K201</f>
        <v>-4906218.43</v>
      </c>
      <c r="L202" s="46"/>
      <c r="M202" s="46">
        <f>M199-M200</f>
        <v>2143516.9299999997</v>
      </c>
      <c r="N202" s="46"/>
      <c r="O202" s="46">
        <f>O199-O200</f>
        <v>-4906225.589999987</v>
      </c>
    </row>
    <row r="203" spans="1:15" ht="21.75" customHeight="1">
      <c r="A203" s="32" t="s">
        <v>86</v>
      </c>
      <c r="I203" s="46">
        <v>74.06</v>
      </c>
      <c r="J203" s="66"/>
      <c r="K203" s="62">
        <v>-7.16</v>
      </c>
      <c r="L203" s="66"/>
      <c r="M203" s="47">
        <v>0</v>
      </c>
      <c r="N203" s="47"/>
      <c r="O203" s="47">
        <v>0</v>
      </c>
    </row>
    <row r="204" spans="1:15" ht="21.75" customHeight="1">
      <c r="A204" s="32" t="s">
        <v>87</v>
      </c>
      <c r="I204" s="50">
        <f>SUM(I202:I203)</f>
        <v>2143516.93</v>
      </c>
      <c r="J204" s="66"/>
      <c r="K204" s="72">
        <f>SUM(K202:K203)</f>
        <v>-4906225.59</v>
      </c>
      <c r="L204" s="66"/>
      <c r="M204" s="73">
        <f>SUM(M202:M203)</f>
        <v>2143516.9299999997</v>
      </c>
      <c r="N204" s="66"/>
      <c r="O204" s="72">
        <f>SUM(O202:O203)</f>
        <v>-4906225.589999987</v>
      </c>
    </row>
    <row r="205" spans="9:15" ht="21.75" customHeight="1">
      <c r="I205" s="55"/>
      <c r="J205" s="62"/>
      <c r="K205" s="29"/>
      <c r="L205" s="62"/>
      <c r="M205" s="55"/>
      <c r="N205" s="62"/>
      <c r="O205" s="29"/>
    </row>
    <row r="206" spans="1:15" ht="21.75" customHeight="1">
      <c r="A206" s="44" t="s">
        <v>88</v>
      </c>
      <c r="B206" s="44"/>
      <c r="C206" s="44"/>
      <c r="D206" s="44"/>
      <c r="E206" s="44"/>
      <c r="F206" s="44"/>
      <c r="G206" s="41">
        <v>17</v>
      </c>
      <c r="I206" s="46">
        <v>0.04</v>
      </c>
      <c r="J206" s="46"/>
      <c r="K206" s="46">
        <v>-0.15</v>
      </c>
      <c r="L206" s="46"/>
      <c r="M206" s="46">
        <v>0.04</v>
      </c>
      <c r="N206" s="46"/>
      <c r="O206" s="46">
        <v>-0.15</v>
      </c>
    </row>
    <row r="207" spans="1:6" ht="21.75" customHeight="1">
      <c r="A207" s="44" t="s">
        <v>89</v>
      </c>
      <c r="B207" s="44"/>
      <c r="C207" s="44"/>
      <c r="D207" s="44"/>
      <c r="E207" s="44"/>
      <c r="F207" s="44"/>
    </row>
    <row r="208" spans="1:15" ht="21.75" customHeight="1">
      <c r="A208" s="44"/>
      <c r="B208" s="44" t="s">
        <v>90</v>
      </c>
      <c r="C208" s="44"/>
      <c r="D208" s="44"/>
      <c r="E208" s="44"/>
      <c r="F208" s="44"/>
      <c r="I208" s="45">
        <v>49135575</v>
      </c>
      <c r="J208" s="69"/>
      <c r="K208" s="69">
        <v>32401400</v>
      </c>
      <c r="L208" s="69"/>
      <c r="M208" s="69">
        <v>49135575</v>
      </c>
      <c r="N208" s="69"/>
      <c r="O208" s="69">
        <v>32401400</v>
      </c>
    </row>
    <row r="209" spans="1:15" ht="21.75" customHeight="1">
      <c r="A209" s="44" t="s">
        <v>91</v>
      </c>
      <c r="B209" s="44"/>
      <c r="C209" s="44"/>
      <c r="D209" s="44"/>
      <c r="E209" s="44"/>
      <c r="F209" s="44"/>
      <c r="G209" s="41"/>
      <c r="I209" s="46">
        <v>0.06</v>
      </c>
      <c r="J209" s="46"/>
      <c r="K209" s="46">
        <v>-0.09</v>
      </c>
      <c r="L209" s="46"/>
      <c r="M209" s="46">
        <v>0.06</v>
      </c>
      <c r="N209" s="46"/>
      <c r="O209" s="46">
        <v>-0.09</v>
      </c>
    </row>
    <row r="210" spans="1:2" ht="21.75" customHeight="1">
      <c r="A210" s="44" t="s">
        <v>89</v>
      </c>
      <c r="B210" s="44"/>
    </row>
    <row r="211" spans="1:2" ht="21.75" customHeight="1">
      <c r="A211" s="44"/>
      <c r="B211" s="44" t="s">
        <v>92</v>
      </c>
    </row>
    <row r="212" spans="1:15" ht="21.75" customHeight="1">
      <c r="A212" s="44"/>
      <c r="B212" s="44" t="s">
        <v>93</v>
      </c>
      <c r="I212" s="45">
        <v>61812075</v>
      </c>
      <c r="J212" s="69"/>
      <c r="K212" s="69">
        <v>56802900</v>
      </c>
      <c r="L212" s="69"/>
      <c r="M212" s="69">
        <v>61812075</v>
      </c>
      <c r="N212" s="69"/>
      <c r="O212" s="69">
        <v>56802900</v>
      </c>
    </row>
    <row r="213" spans="1:15" ht="21.75" customHeight="1">
      <c r="A213" s="44"/>
      <c r="B213" s="44"/>
      <c r="J213" s="70"/>
      <c r="K213" s="70"/>
      <c r="L213" s="70"/>
      <c r="M213" s="70"/>
      <c r="N213" s="70"/>
      <c r="O213" s="70"/>
    </row>
    <row r="214" spans="1:15" ht="21.75" customHeight="1">
      <c r="A214" s="44"/>
      <c r="B214" s="44"/>
      <c r="J214" s="70"/>
      <c r="K214" s="70"/>
      <c r="L214" s="70"/>
      <c r="M214" s="70"/>
      <c r="N214" s="70"/>
      <c r="O214" s="70"/>
    </row>
    <row r="215" spans="1:15" ht="21.75" customHeight="1">
      <c r="A215" s="44"/>
      <c r="B215" s="44"/>
      <c r="J215" s="70"/>
      <c r="K215" s="70"/>
      <c r="L215" s="70"/>
      <c r="M215" s="70"/>
      <c r="N215" s="70"/>
      <c r="O215" s="70"/>
    </row>
    <row r="216" spans="1:15" ht="21.75" customHeight="1">
      <c r="A216" s="44"/>
      <c r="B216" s="44"/>
      <c r="J216" s="70"/>
      <c r="K216" s="70"/>
      <c r="L216" s="70"/>
      <c r="M216" s="70"/>
      <c r="N216" s="70"/>
      <c r="O216" s="70"/>
    </row>
    <row r="217" spans="1:15" ht="21.75" customHeight="1">
      <c r="A217" s="44"/>
      <c r="B217" s="44"/>
      <c r="J217" s="70"/>
      <c r="K217" s="70"/>
      <c r="L217" s="70"/>
      <c r="M217" s="70"/>
      <c r="N217" s="70"/>
      <c r="O217" s="70"/>
    </row>
    <row r="218" spans="1:15" ht="21.75" customHeight="1">
      <c r="A218" s="32" t="s">
        <v>192</v>
      </c>
      <c r="B218" s="44"/>
      <c r="J218" s="70"/>
      <c r="K218" s="70"/>
      <c r="L218" s="70"/>
      <c r="M218" s="70"/>
      <c r="N218" s="70"/>
      <c r="O218" s="54" t="s">
        <v>159</v>
      </c>
    </row>
    <row r="219" spans="1:15" ht="21.75" customHeight="1">
      <c r="A219" s="30" t="s">
        <v>0</v>
      </c>
      <c r="B219" s="30"/>
      <c r="C219" s="30"/>
      <c r="D219" s="30"/>
      <c r="E219" s="30"/>
      <c r="F219" s="30"/>
      <c r="G219" s="30"/>
      <c r="H219" s="30"/>
      <c r="I219" s="31"/>
      <c r="J219" s="30"/>
      <c r="K219" s="30"/>
      <c r="L219" s="30"/>
      <c r="M219" s="30"/>
      <c r="N219" s="30"/>
      <c r="O219" s="30"/>
    </row>
    <row r="220" spans="1:15" ht="21.75" customHeight="1">
      <c r="A220" s="30" t="s">
        <v>165</v>
      </c>
      <c r="B220" s="30"/>
      <c r="C220" s="30"/>
      <c r="D220" s="30"/>
      <c r="E220" s="30"/>
      <c r="F220" s="30"/>
      <c r="G220" s="30"/>
      <c r="H220" s="30"/>
      <c r="I220" s="31"/>
      <c r="J220" s="30"/>
      <c r="K220" s="30"/>
      <c r="L220" s="30"/>
      <c r="M220" s="30"/>
      <c r="N220" s="30"/>
      <c r="O220" s="30"/>
    </row>
    <row r="221" spans="1:15" ht="21.75" customHeight="1">
      <c r="A221" s="30" t="s">
        <v>189</v>
      </c>
      <c r="B221" s="30"/>
      <c r="C221" s="30"/>
      <c r="D221" s="30"/>
      <c r="E221" s="30"/>
      <c r="F221" s="30"/>
      <c r="G221" s="30"/>
      <c r="H221" s="30"/>
      <c r="I221" s="31"/>
      <c r="J221" s="30"/>
      <c r="K221" s="30"/>
      <c r="L221" s="30"/>
      <c r="M221" s="30"/>
      <c r="N221" s="30"/>
      <c r="O221" s="30"/>
    </row>
    <row r="222" spans="9:15" ht="21.75" customHeight="1">
      <c r="I222" s="33"/>
      <c r="J222" s="34"/>
      <c r="K222" s="34" t="s">
        <v>3</v>
      </c>
      <c r="L222" s="34"/>
      <c r="M222" s="34"/>
      <c r="N222" s="34"/>
      <c r="O222" s="34"/>
    </row>
    <row r="223" spans="9:15" ht="21.75" customHeight="1">
      <c r="I223" s="35" t="s">
        <v>4</v>
      </c>
      <c r="J223" s="36"/>
      <c r="K223" s="36"/>
      <c r="M223" s="36" t="s">
        <v>5</v>
      </c>
      <c r="N223" s="36"/>
      <c r="O223" s="36"/>
    </row>
    <row r="224" spans="1:15" ht="21.75" customHeight="1">
      <c r="A224" s="59"/>
      <c r="B224" s="59"/>
      <c r="C224" s="59"/>
      <c r="D224" s="59"/>
      <c r="E224" s="59"/>
      <c r="F224" s="59"/>
      <c r="G224" s="38"/>
      <c r="H224" s="59"/>
      <c r="I224" s="65">
        <v>2004</v>
      </c>
      <c r="J224" s="41"/>
      <c r="K224" s="65">
        <v>2003</v>
      </c>
      <c r="M224" s="65">
        <v>2004</v>
      </c>
      <c r="N224" s="41"/>
      <c r="O224" s="65">
        <v>2003</v>
      </c>
    </row>
    <row r="225" spans="1:15" ht="21.75" customHeight="1">
      <c r="A225" s="44" t="s">
        <v>94</v>
      </c>
      <c r="I225" s="46"/>
      <c r="J225" s="47"/>
      <c r="K225" s="47"/>
      <c r="L225" s="47"/>
      <c r="M225" s="47"/>
      <c r="N225" s="47"/>
      <c r="O225" s="47"/>
    </row>
    <row r="226" spans="2:15" ht="21.75" customHeight="1">
      <c r="B226" s="32" t="s">
        <v>87</v>
      </c>
      <c r="I226" s="46">
        <v>2143516.93</v>
      </c>
      <c r="J226" s="46"/>
      <c r="K226" s="46">
        <v>-4906225.59</v>
      </c>
      <c r="L226" s="46"/>
      <c r="M226" s="46">
        <v>2143516.93</v>
      </c>
      <c r="N226" s="46"/>
      <c r="O226" s="46">
        <v>-4906225.59</v>
      </c>
    </row>
    <row r="227" spans="2:15" ht="21.75" customHeight="1">
      <c r="B227" s="32" t="s">
        <v>95</v>
      </c>
      <c r="I227" s="46"/>
      <c r="J227" s="46"/>
      <c r="K227" s="46"/>
      <c r="L227" s="46"/>
      <c r="M227" s="46"/>
      <c r="N227" s="46"/>
      <c r="O227" s="46"/>
    </row>
    <row r="228" spans="3:15" ht="21.75" customHeight="1">
      <c r="C228" s="32" t="s">
        <v>96</v>
      </c>
      <c r="I228" s="46"/>
      <c r="J228" s="46"/>
      <c r="K228" s="46"/>
      <c r="L228" s="46"/>
      <c r="M228" s="46"/>
      <c r="N228" s="46"/>
      <c r="O228" s="46"/>
    </row>
    <row r="229" spans="3:15" ht="21.75" customHeight="1">
      <c r="C229" s="32" t="s">
        <v>97</v>
      </c>
      <c r="I229" s="46">
        <v>7278503.56</v>
      </c>
      <c r="J229" s="46"/>
      <c r="K229" s="46">
        <v>9316824.98</v>
      </c>
      <c r="L229" s="46"/>
      <c r="M229" s="46">
        <v>7054784.4</v>
      </c>
      <c r="N229" s="46"/>
      <c r="O229" s="46">
        <v>9128629.92</v>
      </c>
    </row>
    <row r="230" spans="3:15" ht="21.75" customHeight="1">
      <c r="C230" s="32" t="s">
        <v>98</v>
      </c>
      <c r="I230" s="47">
        <v>0</v>
      </c>
      <c r="J230" s="46"/>
      <c r="K230" s="46">
        <v>471668.16</v>
      </c>
      <c r="L230" s="46"/>
      <c r="M230" s="47">
        <v>0</v>
      </c>
      <c r="N230" s="46"/>
      <c r="O230" s="46">
        <v>471668.16</v>
      </c>
    </row>
    <row r="231" spans="3:15" ht="21.75" customHeight="1">
      <c r="C231" s="32" t="s">
        <v>99</v>
      </c>
      <c r="I231" s="46">
        <v>-12089737.05</v>
      </c>
      <c r="J231" s="46"/>
      <c r="K231" s="46">
        <v>-8842679.51</v>
      </c>
      <c r="L231" s="46"/>
      <c r="M231" s="46">
        <v>-12089737.05</v>
      </c>
      <c r="N231" s="46"/>
      <c r="O231" s="46">
        <v>-8842679.51</v>
      </c>
    </row>
    <row r="232" spans="3:15" ht="21.75" customHeight="1">
      <c r="C232" s="32" t="s">
        <v>100</v>
      </c>
      <c r="I232" s="46">
        <v>-1110318.84</v>
      </c>
      <c r="J232" s="46"/>
      <c r="K232" s="46">
        <v>-242716.57</v>
      </c>
      <c r="L232" s="46"/>
      <c r="M232" s="46">
        <v>-1110318.84</v>
      </c>
      <c r="N232" s="46"/>
      <c r="O232" s="46">
        <v>-260971.35</v>
      </c>
    </row>
    <row r="233" spans="3:15" ht="21.75" customHeight="1">
      <c r="C233" s="32" t="s">
        <v>101</v>
      </c>
      <c r="I233" s="46">
        <v>-312161.6</v>
      </c>
      <c r="J233" s="46"/>
      <c r="K233" s="47">
        <v>0</v>
      </c>
      <c r="L233" s="46"/>
      <c r="M233" s="46">
        <v>-312161.6</v>
      </c>
      <c r="N233" s="46"/>
      <c r="O233" s="47">
        <v>0</v>
      </c>
    </row>
    <row r="234" spans="3:15" ht="21.75" customHeight="1">
      <c r="C234" s="32" t="s">
        <v>102</v>
      </c>
      <c r="I234" s="47">
        <v>0</v>
      </c>
      <c r="J234" s="46"/>
      <c r="K234" s="46">
        <v>934713.43</v>
      </c>
      <c r="L234" s="46"/>
      <c r="M234" s="47">
        <v>0</v>
      </c>
      <c r="N234" s="46"/>
      <c r="O234" s="46">
        <v>934713.43</v>
      </c>
    </row>
    <row r="235" spans="3:15" ht="21.75" customHeight="1">
      <c r="C235" s="32" t="s">
        <v>103</v>
      </c>
      <c r="I235" s="46">
        <v>13801.07</v>
      </c>
      <c r="J235" s="46"/>
      <c r="K235" s="46">
        <v>-89262.29</v>
      </c>
      <c r="L235" s="46"/>
      <c r="M235" s="46">
        <v>13801.07</v>
      </c>
      <c r="N235" s="46"/>
      <c r="O235" s="46">
        <v>-89262.29</v>
      </c>
    </row>
    <row r="236" spans="3:15" ht="21.75" customHeight="1">
      <c r="C236" s="32" t="s">
        <v>153</v>
      </c>
      <c r="I236" s="46">
        <v>-159858</v>
      </c>
      <c r="J236" s="46"/>
      <c r="K236" s="47">
        <v>0</v>
      </c>
      <c r="L236" s="46"/>
      <c r="M236" s="46">
        <v>-159858</v>
      </c>
      <c r="N236" s="46"/>
      <c r="O236" s="47">
        <v>0</v>
      </c>
    </row>
    <row r="237" spans="3:15" ht="21.75" customHeight="1">
      <c r="C237" s="32" t="s">
        <v>154</v>
      </c>
      <c r="I237" s="46">
        <v>-2208629.87</v>
      </c>
      <c r="J237" s="46"/>
      <c r="K237" s="47">
        <v>0</v>
      </c>
      <c r="L237" s="46"/>
      <c r="M237" s="46">
        <v>-2208629.87</v>
      </c>
      <c r="N237" s="46"/>
      <c r="O237" s="47">
        <v>0</v>
      </c>
    </row>
    <row r="238" spans="3:15" ht="21.75" customHeight="1">
      <c r="C238" s="32" t="s">
        <v>104</v>
      </c>
      <c r="I238" s="46"/>
      <c r="J238" s="46"/>
      <c r="K238" s="46"/>
      <c r="L238" s="46"/>
      <c r="M238" s="45"/>
      <c r="N238" s="46"/>
      <c r="O238" s="46"/>
    </row>
    <row r="239" spans="4:15" ht="21.75" customHeight="1">
      <c r="D239" s="32" t="s">
        <v>41</v>
      </c>
      <c r="I239" s="47">
        <v>0</v>
      </c>
      <c r="J239" s="46"/>
      <c r="K239" s="47">
        <v>0</v>
      </c>
      <c r="L239" s="46"/>
      <c r="M239" s="46">
        <v>726797.47</v>
      </c>
      <c r="N239" s="46"/>
      <c r="O239" s="46">
        <v>119330.32</v>
      </c>
    </row>
    <row r="240" spans="3:15" ht="21.75" customHeight="1">
      <c r="C240" s="32" t="s">
        <v>105</v>
      </c>
      <c r="J240" s="45"/>
      <c r="K240" s="45"/>
      <c r="L240" s="45"/>
      <c r="M240" s="45"/>
      <c r="N240" s="45"/>
      <c r="O240" s="45"/>
    </row>
    <row r="241" spans="4:15" ht="21.75" customHeight="1">
      <c r="D241" s="32" t="s">
        <v>106</v>
      </c>
      <c r="I241" s="46">
        <v>1383059.32</v>
      </c>
      <c r="J241" s="46"/>
      <c r="K241" s="46">
        <v>1319835.88</v>
      </c>
      <c r="L241" s="46"/>
      <c r="M241" s="46">
        <v>1383059.32</v>
      </c>
      <c r="N241" s="46"/>
      <c r="O241" s="46">
        <v>1319835.88</v>
      </c>
    </row>
    <row r="242" spans="3:15" ht="21.75" customHeight="1">
      <c r="C242" s="32" t="s">
        <v>107</v>
      </c>
      <c r="I242" s="46">
        <v>-74.06</v>
      </c>
      <c r="J242" s="46"/>
      <c r="K242" s="46">
        <v>7.16</v>
      </c>
      <c r="L242" s="46"/>
      <c r="M242" s="47">
        <v>0</v>
      </c>
      <c r="N242" s="46"/>
      <c r="O242" s="47">
        <v>0</v>
      </c>
    </row>
    <row r="243" spans="2:15" ht="21.75" customHeight="1">
      <c r="B243" s="32" t="s">
        <v>108</v>
      </c>
      <c r="I243" s="46"/>
      <c r="J243" s="46"/>
      <c r="K243" s="46"/>
      <c r="L243" s="46"/>
      <c r="M243" s="46"/>
      <c r="N243" s="46"/>
      <c r="O243" s="46"/>
    </row>
    <row r="244" spans="3:15" ht="21.75" customHeight="1">
      <c r="C244" s="32" t="s">
        <v>11</v>
      </c>
      <c r="I244" s="46"/>
      <c r="J244" s="46"/>
      <c r="K244" s="46"/>
      <c r="L244" s="46"/>
      <c r="M244" s="46"/>
      <c r="N244" s="46"/>
      <c r="O244" s="46"/>
    </row>
    <row r="245" spans="3:15" ht="21.75" customHeight="1">
      <c r="C245" s="48"/>
      <c r="D245" s="32" t="s">
        <v>12</v>
      </c>
      <c r="I245" s="47">
        <v>0</v>
      </c>
      <c r="J245" s="46"/>
      <c r="K245" s="47">
        <v>0</v>
      </c>
      <c r="L245" s="46"/>
      <c r="M245" s="46">
        <v>-1687888.32</v>
      </c>
      <c r="N245" s="46"/>
      <c r="O245" s="47">
        <v>0</v>
      </c>
    </row>
    <row r="246" spans="3:15" ht="21.75" customHeight="1">
      <c r="C246" s="48"/>
      <c r="D246" s="32" t="s">
        <v>13</v>
      </c>
      <c r="I246" s="46">
        <v>3783954.97</v>
      </c>
      <c r="J246" s="46"/>
      <c r="K246" s="46">
        <v>-18455778.89</v>
      </c>
      <c r="L246" s="46"/>
      <c r="M246" s="46">
        <v>12241543.25</v>
      </c>
      <c r="N246" s="46"/>
      <c r="O246" s="46">
        <v>-60664534.71</v>
      </c>
    </row>
    <row r="247" spans="3:15" ht="21.75" customHeight="1">
      <c r="C247" s="32" t="s">
        <v>109</v>
      </c>
      <c r="I247" s="46">
        <v>-479748.13</v>
      </c>
      <c r="J247" s="46"/>
      <c r="K247" s="46">
        <v>-843360.35</v>
      </c>
      <c r="L247" s="46"/>
      <c r="M247" s="46">
        <v>-411829.33</v>
      </c>
      <c r="N247" s="46"/>
      <c r="O247" s="46">
        <v>-843360.35</v>
      </c>
    </row>
    <row r="248" spans="3:15" ht="21.75" customHeight="1">
      <c r="C248" s="32" t="s">
        <v>110</v>
      </c>
      <c r="I248" s="46">
        <v>-5402915.41</v>
      </c>
      <c r="J248" s="46"/>
      <c r="K248" s="46">
        <v>19137043.02</v>
      </c>
      <c r="L248" s="46"/>
      <c r="M248" s="46">
        <v>-7491225.97</v>
      </c>
      <c r="N248" s="46"/>
      <c r="O248" s="46">
        <v>19142378.99</v>
      </c>
    </row>
    <row r="249" spans="3:15" ht="21.75" customHeight="1">
      <c r="C249" s="32" t="s">
        <v>15</v>
      </c>
      <c r="I249" s="46">
        <v>2453300.31</v>
      </c>
      <c r="J249" s="46"/>
      <c r="K249" s="46">
        <v>-1452807.34</v>
      </c>
      <c r="L249" s="46"/>
      <c r="M249" s="46">
        <v>2149834.85</v>
      </c>
      <c r="N249" s="46"/>
      <c r="O249" s="46">
        <v>-1761662.11</v>
      </c>
    </row>
    <row r="250" spans="3:15" ht="21.75" customHeight="1">
      <c r="C250" s="32" t="s">
        <v>25</v>
      </c>
      <c r="I250" s="46">
        <v>-768335.9</v>
      </c>
      <c r="J250" s="46"/>
      <c r="K250" s="46">
        <v>1010911.37</v>
      </c>
      <c r="L250" s="46"/>
      <c r="M250" s="46">
        <v>-769293.69</v>
      </c>
      <c r="N250" s="46"/>
      <c r="O250" s="46">
        <v>1010911.37</v>
      </c>
    </row>
    <row r="251" spans="2:15" ht="21.75" customHeight="1">
      <c r="B251" s="32" t="s">
        <v>111</v>
      </c>
      <c r="I251" s="46"/>
      <c r="J251" s="46"/>
      <c r="K251" s="46"/>
      <c r="L251" s="46"/>
      <c r="M251" s="46"/>
      <c r="N251" s="46"/>
      <c r="O251" s="46"/>
    </row>
    <row r="252" spans="3:15" ht="21.75" customHeight="1">
      <c r="C252" s="32" t="s">
        <v>112</v>
      </c>
      <c r="I252" s="46"/>
      <c r="J252" s="46"/>
      <c r="K252" s="46"/>
      <c r="L252" s="46"/>
      <c r="M252" s="46"/>
      <c r="N252" s="46"/>
      <c r="O252" s="46"/>
    </row>
    <row r="253" spans="4:15" ht="21.75" customHeight="1">
      <c r="D253" s="32" t="s">
        <v>12</v>
      </c>
      <c r="I253" s="46">
        <v>482998</v>
      </c>
      <c r="J253" s="46"/>
      <c r="K253" s="47">
        <v>0</v>
      </c>
      <c r="L253" s="46"/>
      <c r="M253" s="46">
        <v>-2422086.02</v>
      </c>
      <c r="N253" s="46"/>
      <c r="O253" s="47">
        <v>0</v>
      </c>
    </row>
    <row r="254" spans="4:15" ht="21.75" customHeight="1">
      <c r="D254" s="32" t="s">
        <v>35</v>
      </c>
      <c r="I254" s="46">
        <v>-1128081.23</v>
      </c>
      <c r="J254" s="46"/>
      <c r="K254" s="46">
        <v>21026327.35</v>
      </c>
      <c r="L254" s="46"/>
      <c r="M254" s="46">
        <v>3189189.91</v>
      </c>
      <c r="N254" s="46"/>
      <c r="O254" s="46">
        <v>24511300.69</v>
      </c>
    </row>
    <row r="255" spans="3:15" ht="21.75" customHeight="1">
      <c r="C255" s="32" t="s">
        <v>113</v>
      </c>
      <c r="I255" s="55">
        <v>-3037650</v>
      </c>
      <c r="J255" s="55"/>
      <c r="K255" s="55">
        <v>-8813300</v>
      </c>
      <c r="L255" s="55"/>
      <c r="M255" s="55">
        <v>-3037650</v>
      </c>
      <c r="N255" s="55"/>
      <c r="O255" s="55">
        <v>-8813300</v>
      </c>
    </row>
    <row r="256" spans="3:15" ht="21.75" customHeight="1">
      <c r="C256" s="32" t="s">
        <v>114</v>
      </c>
      <c r="J256" s="45"/>
      <c r="K256" s="45"/>
      <c r="L256" s="45"/>
      <c r="M256" s="45"/>
      <c r="N256" s="45"/>
      <c r="O256" s="45"/>
    </row>
    <row r="257" spans="4:15" ht="21.75" customHeight="1">
      <c r="D257" s="32" t="s">
        <v>73</v>
      </c>
      <c r="I257" s="56">
        <v>0</v>
      </c>
      <c r="J257" s="46"/>
      <c r="K257" s="55">
        <v>1361272.6</v>
      </c>
      <c r="L257" s="46"/>
      <c r="M257" s="55">
        <v>72003.21</v>
      </c>
      <c r="N257" s="46"/>
      <c r="O257" s="55">
        <v>1606707.21</v>
      </c>
    </row>
    <row r="258" spans="3:15" ht="21.75" customHeight="1">
      <c r="C258" s="32" t="s">
        <v>39</v>
      </c>
      <c r="I258" s="57">
        <v>11331302.46</v>
      </c>
      <c r="J258" s="46"/>
      <c r="K258" s="57">
        <v>134252.15</v>
      </c>
      <c r="L258" s="46"/>
      <c r="M258" s="57">
        <v>10484952.6</v>
      </c>
      <c r="N258" s="46"/>
      <c r="O258" s="57">
        <v>1825832.08</v>
      </c>
    </row>
    <row r="259" spans="3:15" ht="21.75" customHeight="1">
      <c r="C259" s="32" t="s">
        <v>115</v>
      </c>
      <c r="I259" s="55"/>
      <c r="J259" s="55"/>
      <c r="K259" s="55"/>
      <c r="L259" s="55"/>
      <c r="M259" s="55"/>
      <c r="N259" s="55"/>
      <c r="O259" s="55"/>
    </row>
    <row r="260" spans="5:15" ht="21.75" customHeight="1">
      <c r="E260" s="32" t="s">
        <v>116</v>
      </c>
      <c r="I260" s="57">
        <f>SUM(I226:I259)</f>
        <v>2172926.530000001</v>
      </c>
      <c r="J260" s="55">
        <f aca="true" t="shared" si="0" ref="J260:O260">SUM(J226:J259)</f>
        <v>0</v>
      </c>
      <c r="K260" s="57">
        <f t="shared" si="0"/>
        <v>11066725.560000002</v>
      </c>
      <c r="L260" s="55">
        <f t="shared" si="0"/>
        <v>0</v>
      </c>
      <c r="M260" s="57">
        <f>SUM(M226:M259)</f>
        <v>7758804.32</v>
      </c>
      <c r="N260" s="55">
        <f t="shared" si="0"/>
        <v>0</v>
      </c>
      <c r="O260" s="57">
        <f t="shared" si="0"/>
        <v>-26110687.860000007</v>
      </c>
    </row>
    <row r="261" spans="1:15" ht="21.75" customHeight="1">
      <c r="A261" s="32" t="s">
        <v>192</v>
      </c>
      <c r="I261" s="46"/>
      <c r="J261" s="47"/>
      <c r="K261" s="47"/>
      <c r="L261" s="47"/>
      <c r="M261" s="47"/>
      <c r="N261" s="47"/>
      <c r="O261" s="54" t="s">
        <v>162</v>
      </c>
    </row>
    <row r="262" spans="1:15" ht="21.75" customHeight="1">
      <c r="A262" s="30" t="s">
        <v>0</v>
      </c>
      <c r="B262" s="30"/>
      <c r="C262" s="30"/>
      <c r="D262" s="30"/>
      <c r="E262" s="30"/>
      <c r="F262" s="30"/>
      <c r="G262" s="30"/>
      <c r="H262" s="30"/>
      <c r="I262" s="31"/>
      <c r="J262" s="30"/>
      <c r="K262" s="30"/>
      <c r="L262" s="30"/>
      <c r="M262" s="30"/>
      <c r="N262" s="30"/>
      <c r="O262" s="30"/>
    </row>
    <row r="263" spans="1:15" ht="21.75" customHeight="1">
      <c r="A263" s="30" t="s">
        <v>166</v>
      </c>
      <c r="B263" s="30"/>
      <c r="C263" s="30"/>
      <c r="D263" s="30"/>
      <c r="E263" s="30"/>
      <c r="F263" s="30"/>
      <c r="G263" s="30"/>
      <c r="H263" s="30"/>
      <c r="I263" s="31"/>
      <c r="J263" s="30"/>
      <c r="K263" s="30"/>
      <c r="L263" s="30"/>
      <c r="M263" s="30"/>
      <c r="N263" s="30"/>
      <c r="O263" s="30"/>
    </row>
    <row r="264" spans="1:15" ht="21.75" customHeight="1">
      <c r="A264" s="30" t="s">
        <v>189</v>
      </c>
      <c r="B264" s="30"/>
      <c r="C264" s="30"/>
      <c r="D264" s="30"/>
      <c r="E264" s="30"/>
      <c r="F264" s="30"/>
      <c r="G264" s="30"/>
      <c r="H264" s="30"/>
      <c r="I264" s="31"/>
      <c r="J264" s="30"/>
      <c r="K264" s="30"/>
      <c r="L264" s="30"/>
      <c r="M264" s="30"/>
      <c r="N264" s="30"/>
      <c r="O264" s="30"/>
    </row>
    <row r="265" spans="1:15" ht="21.75" customHeight="1">
      <c r="A265" s="64"/>
      <c r="B265" s="30"/>
      <c r="C265" s="30"/>
      <c r="D265" s="30"/>
      <c r="E265" s="30"/>
      <c r="F265" s="30"/>
      <c r="G265" s="30"/>
      <c r="H265" s="30"/>
      <c r="I265" s="31"/>
      <c r="J265" s="30"/>
      <c r="K265" s="30"/>
      <c r="L265" s="30"/>
      <c r="M265" s="30"/>
      <c r="N265" s="30"/>
      <c r="O265" s="30"/>
    </row>
    <row r="266" spans="9:15" ht="21.75" customHeight="1">
      <c r="I266" s="33"/>
      <c r="J266" s="34"/>
      <c r="K266" s="34" t="s">
        <v>3</v>
      </c>
      <c r="L266" s="34"/>
      <c r="M266" s="34"/>
      <c r="N266" s="34"/>
      <c r="O266" s="34"/>
    </row>
    <row r="267" spans="9:15" ht="21.75" customHeight="1">
      <c r="I267" s="35" t="s">
        <v>4</v>
      </c>
      <c r="J267" s="36"/>
      <c r="K267" s="36"/>
      <c r="M267" s="36" t="s">
        <v>5</v>
      </c>
      <c r="N267" s="36"/>
      <c r="O267" s="36"/>
    </row>
    <row r="268" spans="1:15" ht="21.75" customHeight="1">
      <c r="A268" s="59"/>
      <c r="B268" s="59"/>
      <c r="C268" s="59"/>
      <c r="D268" s="59"/>
      <c r="E268" s="59"/>
      <c r="F268" s="59"/>
      <c r="G268" s="38"/>
      <c r="H268" s="59"/>
      <c r="I268" s="65">
        <v>2004</v>
      </c>
      <c r="J268" s="41"/>
      <c r="K268" s="65">
        <v>2003</v>
      </c>
      <c r="M268" s="65">
        <v>2004</v>
      </c>
      <c r="N268" s="41"/>
      <c r="O268" s="65">
        <v>2003</v>
      </c>
    </row>
    <row r="269" ht="21.75" customHeight="1"/>
    <row r="270" ht="21.75" customHeight="1"/>
    <row r="271" spans="1:15" ht="21.75" customHeight="1">
      <c r="A271" s="44" t="s">
        <v>117</v>
      </c>
      <c r="I271" s="46"/>
      <c r="J271" s="47"/>
      <c r="K271" s="47"/>
      <c r="L271" s="47"/>
      <c r="M271" s="47"/>
      <c r="N271" s="47"/>
      <c r="O271" s="47"/>
    </row>
    <row r="272" spans="2:15" ht="21.75" customHeight="1">
      <c r="B272" s="32" t="s">
        <v>118</v>
      </c>
      <c r="I272" s="46">
        <v>12000</v>
      </c>
      <c r="J272" s="46"/>
      <c r="K272" s="46">
        <v>101468.5</v>
      </c>
      <c r="L272" s="46"/>
      <c r="M272" s="47">
        <v>0</v>
      </c>
      <c r="N272" s="46"/>
      <c r="O272" s="46">
        <v>67468.5</v>
      </c>
    </row>
    <row r="273" spans="2:15" ht="21.75" customHeight="1">
      <c r="B273" s="32" t="s">
        <v>119</v>
      </c>
      <c r="I273" s="46">
        <v>-1507251.14</v>
      </c>
      <c r="J273" s="46"/>
      <c r="K273" s="46">
        <v>-4025969.33</v>
      </c>
      <c r="L273" s="46"/>
      <c r="M273" s="46">
        <v>-809851.14</v>
      </c>
      <c r="N273" s="46"/>
      <c r="O273" s="46">
        <v>-3934881.62</v>
      </c>
    </row>
    <row r="274" spans="2:15" ht="21.75" customHeight="1">
      <c r="B274" s="32" t="s">
        <v>120</v>
      </c>
      <c r="I274" s="57">
        <v>934.58</v>
      </c>
      <c r="J274" s="46"/>
      <c r="K274" s="57">
        <v>177570.1</v>
      </c>
      <c r="L274" s="46"/>
      <c r="M274" s="57">
        <v>934.58</v>
      </c>
      <c r="N274" s="46"/>
      <c r="O274" s="57">
        <v>177570.1</v>
      </c>
    </row>
    <row r="275" spans="3:15" ht="21.75" customHeight="1">
      <c r="C275" s="32" t="s">
        <v>121</v>
      </c>
      <c r="I275" s="55"/>
      <c r="J275" s="55"/>
      <c r="K275" s="55"/>
      <c r="L275" s="55"/>
      <c r="M275" s="55"/>
      <c r="N275" s="55"/>
      <c r="O275" s="55"/>
    </row>
    <row r="276" spans="4:15" ht="21.75" customHeight="1">
      <c r="D276" s="32" t="s">
        <v>116</v>
      </c>
      <c r="I276" s="57">
        <f>SUM(I272:I275)</f>
        <v>-1494316.5599999998</v>
      </c>
      <c r="J276" s="46"/>
      <c r="K276" s="57">
        <f>SUM(K272:K275)</f>
        <v>-3746930.73</v>
      </c>
      <c r="L276" s="46"/>
      <c r="M276" s="57">
        <f>SUM(M272:M275)</f>
        <v>-808916.56</v>
      </c>
      <c r="N276" s="46"/>
      <c r="O276" s="57">
        <f>SUM(O272:O275)</f>
        <v>-3689843.02</v>
      </c>
    </row>
    <row r="277" spans="9:15" ht="21.75" customHeight="1">
      <c r="I277" s="46"/>
      <c r="J277" s="46"/>
      <c r="K277" s="46"/>
      <c r="L277" s="46"/>
      <c r="M277" s="46"/>
      <c r="N277" s="46"/>
      <c r="O277" s="46"/>
    </row>
    <row r="278" spans="1:15" ht="21.75" customHeight="1">
      <c r="A278" s="44" t="s">
        <v>122</v>
      </c>
      <c r="I278" s="46"/>
      <c r="J278" s="46"/>
      <c r="K278" s="46"/>
      <c r="L278" s="46"/>
      <c r="M278" s="46"/>
      <c r="N278" s="46"/>
      <c r="O278" s="46"/>
    </row>
    <row r="279" spans="2:15" ht="21.75" customHeight="1">
      <c r="B279" s="32" t="s">
        <v>123</v>
      </c>
      <c r="I279" s="46">
        <v>-73324.07</v>
      </c>
      <c r="J279" s="46"/>
      <c r="K279" s="47">
        <v>0</v>
      </c>
      <c r="L279" s="46"/>
      <c r="M279" s="46">
        <v>-73324.07</v>
      </c>
      <c r="N279" s="46"/>
      <c r="O279" s="47">
        <v>0</v>
      </c>
    </row>
    <row r="280" spans="2:15" ht="21.75" customHeight="1">
      <c r="B280" s="32" t="s">
        <v>124</v>
      </c>
      <c r="I280" s="47">
        <v>0</v>
      </c>
      <c r="J280" s="46"/>
      <c r="K280" s="47">
        <v>0</v>
      </c>
      <c r="L280" s="46"/>
      <c r="M280" s="46">
        <v>-4207935.63</v>
      </c>
      <c r="N280" s="46"/>
      <c r="O280" s="46">
        <v>38000000</v>
      </c>
    </row>
    <row r="281" spans="2:15" ht="21.75" customHeight="1">
      <c r="B281" s="32" t="s">
        <v>125</v>
      </c>
      <c r="J281" s="45"/>
      <c r="K281" s="45"/>
      <c r="L281" s="45"/>
      <c r="M281" s="45"/>
      <c r="N281" s="45"/>
      <c r="O281" s="45"/>
    </row>
    <row r="282" spans="3:15" ht="21.75" customHeight="1">
      <c r="C282" s="32" t="s">
        <v>126</v>
      </c>
      <c r="I282" s="57">
        <v>-2467411.67</v>
      </c>
      <c r="J282" s="46"/>
      <c r="K282" s="57">
        <v>-8631965.43</v>
      </c>
      <c r="L282" s="46"/>
      <c r="M282" s="57">
        <v>-2467411.67</v>
      </c>
      <c r="N282" s="46"/>
      <c r="O282" s="57">
        <v>-8631965.43</v>
      </c>
    </row>
    <row r="283" spans="3:15" ht="21.75" customHeight="1">
      <c r="C283" s="32" t="s">
        <v>127</v>
      </c>
      <c r="I283" s="71"/>
      <c r="J283" s="29"/>
      <c r="K283" s="29"/>
      <c r="L283" s="29"/>
      <c r="M283" s="29"/>
      <c r="N283" s="29"/>
      <c r="O283" s="29"/>
    </row>
    <row r="284" spans="4:15" ht="21.75" customHeight="1">
      <c r="D284" s="32" t="s">
        <v>116</v>
      </c>
      <c r="I284" s="57">
        <f>SUM(I279:I282)</f>
        <v>-2540735.7399999998</v>
      </c>
      <c r="J284" s="62"/>
      <c r="K284" s="63">
        <f>SUM(K279:K282)</f>
        <v>-8631965.43</v>
      </c>
      <c r="L284" s="62"/>
      <c r="M284" s="57">
        <f>SUM(M279:M282)</f>
        <v>-6748671.37</v>
      </c>
      <c r="N284" s="47"/>
      <c r="O284" s="58">
        <f>SUM(O279:O282)</f>
        <v>29368034.57</v>
      </c>
    </row>
    <row r="285" spans="9:15" ht="21.75" customHeight="1">
      <c r="I285" s="46"/>
      <c r="J285" s="47"/>
      <c r="K285" s="47"/>
      <c r="L285" s="47"/>
      <c r="M285" s="47"/>
      <c r="N285" s="47"/>
      <c r="O285" s="47"/>
    </row>
    <row r="286" ht="21.75" customHeight="1">
      <c r="A286" s="32" t="s">
        <v>128</v>
      </c>
    </row>
    <row r="287" spans="2:15" ht="21.75" customHeight="1">
      <c r="B287" s="32" t="s">
        <v>129</v>
      </c>
      <c r="I287" s="46">
        <f>+I284+I276+I260</f>
        <v>-1862125.7699999986</v>
      </c>
      <c r="J287" s="62"/>
      <c r="K287" s="62">
        <f>+K284+K276+K260</f>
        <v>-1312170.5999999978</v>
      </c>
      <c r="L287" s="62"/>
      <c r="M287" s="46">
        <f>+M284+M276+M260</f>
        <v>201216.3900000006</v>
      </c>
      <c r="N287" s="62"/>
      <c r="O287" s="46">
        <f>+O284+O276+O260</f>
        <v>-432496.3100000061</v>
      </c>
    </row>
    <row r="288" spans="1:15" ht="21.75" customHeight="1">
      <c r="A288" s="32" t="s">
        <v>130</v>
      </c>
      <c r="I288" s="46">
        <v>9360107.02</v>
      </c>
      <c r="J288" s="47"/>
      <c r="K288" s="47">
        <v>10570869.05</v>
      </c>
      <c r="L288" s="47"/>
      <c r="M288" s="47">
        <v>4473395.13</v>
      </c>
      <c r="N288" s="47"/>
      <c r="O288" s="47">
        <v>5491961.55</v>
      </c>
    </row>
    <row r="289" spans="1:15" ht="21.75" customHeight="1">
      <c r="A289" s="32" t="s">
        <v>131</v>
      </c>
      <c r="I289" s="50">
        <f>SUM(I287:I288)</f>
        <v>7497981.250000001</v>
      </c>
      <c r="J289" s="47"/>
      <c r="K289" s="51">
        <f>SUM(K287:K288)</f>
        <v>9258698.450000003</v>
      </c>
      <c r="L289" s="47"/>
      <c r="M289" s="51">
        <f>SUM(M287:M288)</f>
        <v>4674611.5200000005</v>
      </c>
      <c r="N289" s="47"/>
      <c r="O289" s="51">
        <f>SUM(O287:O288)</f>
        <v>5059465.239999994</v>
      </c>
    </row>
    <row r="290" spans="9:15" ht="21.75" customHeight="1">
      <c r="I290" s="46"/>
      <c r="J290" s="47"/>
      <c r="K290" s="47"/>
      <c r="L290" s="47"/>
      <c r="M290" s="47"/>
      <c r="N290" s="47"/>
      <c r="O290" s="47"/>
    </row>
    <row r="291" spans="1:15" ht="21.75" customHeight="1">
      <c r="A291" s="44" t="s">
        <v>132</v>
      </c>
      <c r="I291" s="46"/>
      <c r="J291" s="47"/>
      <c r="K291" s="47"/>
      <c r="L291" s="47"/>
      <c r="M291" s="47"/>
      <c r="N291" s="47"/>
      <c r="O291" s="47"/>
    </row>
    <row r="292" spans="2:15" ht="21.75" customHeight="1">
      <c r="B292" s="32" t="s">
        <v>133</v>
      </c>
      <c r="I292" s="46"/>
      <c r="J292" s="47"/>
      <c r="K292" s="47"/>
      <c r="L292" s="47"/>
      <c r="M292" s="47"/>
      <c r="N292" s="47"/>
      <c r="O292" s="47"/>
    </row>
    <row r="293" spans="3:15" ht="21.75" customHeight="1">
      <c r="C293" s="32" t="s">
        <v>83</v>
      </c>
      <c r="I293" s="46">
        <v>1847878.89</v>
      </c>
      <c r="J293" s="47"/>
      <c r="K293" s="47">
        <v>5001255.21</v>
      </c>
      <c r="L293" s="47"/>
      <c r="M293" s="47">
        <v>1847878.89</v>
      </c>
      <c r="N293" s="47"/>
      <c r="O293" s="47">
        <v>5001255.21</v>
      </c>
    </row>
    <row r="294" spans="3:15" ht="21.75" customHeight="1">
      <c r="C294" s="32" t="s">
        <v>84</v>
      </c>
      <c r="I294" s="46">
        <v>52500</v>
      </c>
      <c r="J294" s="47"/>
      <c r="K294" s="47">
        <v>179574.62</v>
      </c>
      <c r="L294" s="47"/>
      <c r="M294" s="47">
        <v>751630.12</v>
      </c>
      <c r="N294" s="47"/>
      <c r="O294" s="47">
        <v>0</v>
      </c>
    </row>
    <row r="295" ht="21.75" customHeight="1"/>
    <row r="304" spans="1:15" ht="21.75" customHeight="1">
      <c r="A304" s="32" t="s">
        <v>192</v>
      </c>
      <c r="O304" s="54" t="s">
        <v>190</v>
      </c>
    </row>
  </sheetData>
  <printOptions/>
  <pageMargins left="0.7874015748031497" right="0.3937007874015748" top="0.5905511811023623" bottom="0.3937007874015748" header="0.5118110236220472" footer="0.2755905511811024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8"/>
  <sheetViews>
    <sheetView tabSelected="1" workbookViewId="0" topLeftCell="A49">
      <selection activeCell="A58" sqref="A58"/>
    </sheetView>
  </sheetViews>
  <sheetFormatPr defaultColWidth="9.140625" defaultRowHeight="12.75"/>
  <cols>
    <col min="1" max="4" width="4.7109375" style="2" customWidth="1"/>
    <col min="5" max="5" width="10.421875" style="2" customWidth="1"/>
    <col min="6" max="6" width="16.7109375" style="2" customWidth="1"/>
    <col min="7" max="7" width="0.5625" style="2" customWidth="1"/>
    <col min="8" max="8" width="17.00390625" style="2" customWidth="1"/>
    <col min="9" max="9" width="0.5625" style="2" customWidth="1"/>
    <col min="10" max="10" width="16.8515625" style="2" customWidth="1"/>
    <col min="11" max="11" width="0.5625" style="2" customWidth="1"/>
    <col min="12" max="12" width="16.7109375" style="2" customWidth="1"/>
    <col min="13" max="13" width="0.5625" style="2" customWidth="1"/>
    <col min="14" max="14" width="16.57421875" style="2" customWidth="1"/>
    <col min="15" max="15" width="0.5625" style="2" customWidth="1"/>
    <col min="16" max="16" width="17.28125" style="2" customWidth="1"/>
    <col min="17" max="17" width="0.5625" style="2" customWidth="1"/>
    <col min="18" max="18" width="17.00390625" style="2" customWidth="1"/>
    <col min="19" max="19" width="0.5625" style="2" customWidth="1"/>
    <col min="20" max="20" width="16.8515625" style="2" customWidth="1"/>
    <col min="21" max="21" width="0.5625" style="2" customWidth="1"/>
    <col min="22" max="22" width="14.7109375" style="2" customWidth="1"/>
    <col min="23" max="16384" width="9.140625" style="2" customWidth="1"/>
  </cols>
  <sheetData>
    <row r="1" spans="1:22" ht="19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9.5">
      <c r="A2" s="1" t="s">
        <v>164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9.5">
      <c r="A3" s="1" t="s">
        <v>173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ht="19.5">
      <c r="A4" s="26"/>
    </row>
    <row r="5" spans="6:20" ht="18.75">
      <c r="F5" s="4" t="s">
        <v>4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22" t="s">
        <v>135</v>
      </c>
    </row>
    <row r="6" spans="5:20" ht="20.25">
      <c r="E6" s="7"/>
      <c r="F6" s="23"/>
      <c r="I6" s="9"/>
      <c r="J6" s="9" t="s">
        <v>136</v>
      </c>
      <c r="K6" s="9"/>
      <c r="L6" s="9" t="s">
        <v>136</v>
      </c>
      <c r="M6" s="9"/>
      <c r="N6" s="9"/>
      <c r="O6" s="9"/>
      <c r="P6" s="27" t="s">
        <v>64</v>
      </c>
      <c r="Q6" s="9"/>
      <c r="R6" s="27" t="s">
        <v>146</v>
      </c>
      <c r="S6" s="9"/>
      <c r="T6" s="9"/>
    </row>
    <row r="7" spans="5:20" ht="20.25">
      <c r="E7" s="7"/>
      <c r="F7" s="8" t="s">
        <v>137</v>
      </c>
      <c r="G7" s="9"/>
      <c r="H7" s="8" t="s">
        <v>138</v>
      </c>
      <c r="I7" s="9"/>
      <c r="J7" s="8" t="s">
        <v>139</v>
      </c>
      <c r="K7" s="9"/>
      <c r="L7" s="8" t="s">
        <v>140</v>
      </c>
      <c r="M7" s="9"/>
      <c r="N7" s="8" t="s">
        <v>141</v>
      </c>
      <c r="O7" s="9"/>
      <c r="P7" s="28" t="s">
        <v>147</v>
      </c>
      <c r="Q7" s="9"/>
      <c r="R7" s="27" t="s">
        <v>148</v>
      </c>
      <c r="S7" s="9"/>
      <c r="T7" s="8" t="s">
        <v>143</v>
      </c>
    </row>
    <row r="8" spans="1:20" ht="18.75">
      <c r="A8" s="2" t="s">
        <v>144</v>
      </c>
      <c r="E8" s="7"/>
      <c r="F8" s="20">
        <v>324014000</v>
      </c>
      <c r="G8" s="10"/>
      <c r="H8" s="10">
        <v>244015000</v>
      </c>
      <c r="I8" s="10"/>
      <c r="J8" s="10">
        <v>58000000</v>
      </c>
      <c r="K8" s="10"/>
      <c r="L8" s="10">
        <v>101794500</v>
      </c>
      <c r="M8" s="10"/>
      <c r="N8" s="13">
        <v>18585000</v>
      </c>
      <c r="O8" s="10"/>
      <c r="P8" s="13">
        <v>-681005585.47</v>
      </c>
      <c r="Q8" s="10"/>
      <c r="R8" s="10">
        <v>3416.65</v>
      </c>
      <c r="S8" s="10"/>
      <c r="T8" s="11">
        <f>SUM(F8:R8)</f>
        <v>65406331.17999997</v>
      </c>
    </row>
    <row r="9" spans="1:20" ht="18.75">
      <c r="A9" s="2" t="s">
        <v>175</v>
      </c>
      <c r="E9" s="7"/>
      <c r="F9" s="20">
        <v>0</v>
      </c>
      <c r="G9" s="10"/>
      <c r="H9" s="10">
        <v>0</v>
      </c>
      <c r="I9" s="10"/>
      <c r="J9" s="10">
        <v>0</v>
      </c>
      <c r="K9" s="10"/>
      <c r="L9" s="10">
        <v>0</v>
      </c>
      <c r="M9" s="10"/>
      <c r="N9" s="10">
        <v>0</v>
      </c>
      <c r="O9" s="10"/>
      <c r="P9" s="10">
        <v>0</v>
      </c>
      <c r="Q9" s="10"/>
      <c r="R9" s="10">
        <v>0.29</v>
      </c>
      <c r="S9" s="10"/>
      <c r="T9" s="10">
        <f>SUM(F9:R9)</f>
        <v>0.29</v>
      </c>
    </row>
    <row r="10" spans="1:20" ht="18.75">
      <c r="A10" s="2" t="s">
        <v>177</v>
      </c>
      <c r="E10" s="7"/>
      <c r="F10" s="20">
        <v>0</v>
      </c>
      <c r="G10" s="10"/>
      <c r="H10" s="10">
        <v>0</v>
      </c>
      <c r="I10" s="10"/>
      <c r="J10" s="10">
        <v>0</v>
      </c>
      <c r="K10" s="10"/>
      <c r="L10" s="10">
        <v>0</v>
      </c>
      <c r="M10" s="10"/>
      <c r="N10" s="10">
        <v>0</v>
      </c>
      <c r="O10" s="10"/>
      <c r="P10" s="10">
        <v>0</v>
      </c>
      <c r="Q10" s="10"/>
      <c r="R10" s="10">
        <v>0</v>
      </c>
      <c r="S10" s="10"/>
      <c r="T10" s="10">
        <f>SUM(F10:R10)</f>
        <v>0</v>
      </c>
    </row>
    <row r="11" spans="1:20" ht="18.75">
      <c r="A11" s="2" t="s">
        <v>176</v>
      </c>
      <c r="E11" s="7"/>
      <c r="F11" s="20">
        <v>0</v>
      </c>
      <c r="G11" s="10"/>
      <c r="H11" s="10">
        <v>0</v>
      </c>
      <c r="I11" s="10"/>
      <c r="J11" s="10">
        <v>0</v>
      </c>
      <c r="K11" s="10"/>
      <c r="L11" s="10">
        <v>0</v>
      </c>
      <c r="M11" s="10"/>
      <c r="N11" s="10">
        <v>0</v>
      </c>
      <c r="O11" s="10"/>
      <c r="P11" s="14">
        <v>-4906225.59</v>
      </c>
      <c r="Q11" s="10"/>
      <c r="R11" s="12">
        <v>0</v>
      </c>
      <c r="S11" s="10"/>
      <c r="T11" s="11">
        <f>SUM(F11:R11)</f>
        <v>-4906225.59</v>
      </c>
    </row>
    <row r="12" spans="1:20" ht="19.5" thickBot="1">
      <c r="A12" s="2" t="s">
        <v>174</v>
      </c>
      <c r="E12" s="7"/>
      <c r="F12" s="24">
        <f>SUM(F8:F11)</f>
        <v>324014000</v>
      </c>
      <c r="G12" s="10"/>
      <c r="H12" s="24">
        <f>SUM(H8:H11)</f>
        <v>244015000</v>
      </c>
      <c r="I12" s="10"/>
      <c r="J12" s="24">
        <f>SUM(J8:J11)</f>
        <v>58000000</v>
      </c>
      <c r="K12" s="10"/>
      <c r="L12" s="24">
        <f>SUM(L8:L11)</f>
        <v>101794500</v>
      </c>
      <c r="M12" s="10"/>
      <c r="N12" s="16">
        <f>SUM(N8:N11)</f>
        <v>18585000</v>
      </c>
      <c r="O12" s="10"/>
      <c r="P12" s="16">
        <f>SUM(P8:P11)</f>
        <v>-685911811.0600001</v>
      </c>
      <c r="Q12" s="10"/>
      <c r="R12" s="24">
        <f>SUM(R8:R11)</f>
        <v>3416.94</v>
      </c>
      <c r="S12" s="10"/>
      <c r="T12" s="24">
        <f>SUM(T8:T11)</f>
        <v>60500105.879999965</v>
      </c>
    </row>
    <row r="13" spans="5:6" ht="19.5" thickTop="1">
      <c r="E13" s="7"/>
      <c r="F13" s="7"/>
    </row>
    <row r="14" spans="1:20" ht="18.75">
      <c r="A14" s="2" t="s">
        <v>145</v>
      </c>
      <c r="E14" s="7"/>
      <c r="F14" s="20">
        <v>490406000</v>
      </c>
      <c r="G14" s="10"/>
      <c r="H14" s="10">
        <v>77623000</v>
      </c>
      <c r="I14" s="10"/>
      <c r="J14" s="10">
        <v>58000000</v>
      </c>
      <c r="K14" s="10"/>
      <c r="L14" s="10">
        <v>101794500</v>
      </c>
      <c r="M14" s="10"/>
      <c r="N14" s="13">
        <v>18585000</v>
      </c>
      <c r="O14" s="10"/>
      <c r="P14" s="13">
        <v>-710832908.93</v>
      </c>
      <c r="Q14" s="10"/>
      <c r="R14" s="10">
        <v>3374.69</v>
      </c>
      <c r="S14" s="10"/>
      <c r="T14" s="10">
        <f>SUM(F14:R14)</f>
        <v>35578965.76000005</v>
      </c>
    </row>
    <row r="15" spans="1:20" ht="18.75">
      <c r="A15" s="2" t="s">
        <v>175</v>
      </c>
      <c r="E15" s="7"/>
      <c r="F15" s="20">
        <v>2686000</v>
      </c>
      <c r="G15" s="10"/>
      <c r="H15" s="10">
        <v>0</v>
      </c>
      <c r="I15" s="10"/>
      <c r="J15" s="10">
        <v>0</v>
      </c>
      <c r="K15" s="10"/>
      <c r="L15" s="10">
        <v>0</v>
      </c>
      <c r="M15" s="10"/>
      <c r="N15" s="10">
        <v>0</v>
      </c>
      <c r="O15" s="10"/>
      <c r="P15" s="10">
        <v>0</v>
      </c>
      <c r="Q15" s="10"/>
      <c r="R15" s="13">
        <v>-74.06</v>
      </c>
      <c r="S15" s="10"/>
      <c r="T15" s="13">
        <f>SUM(F15:R15)</f>
        <v>2685925.94</v>
      </c>
    </row>
    <row r="16" spans="1:20" ht="18.75">
      <c r="A16" s="2" t="s">
        <v>177</v>
      </c>
      <c r="E16" s="7"/>
      <c r="F16" s="20">
        <v>0</v>
      </c>
      <c r="G16" s="10"/>
      <c r="H16" s="11">
        <v>-2686000</v>
      </c>
      <c r="I16" s="10"/>
      <c r="J16" s="10">
        <v>0</v>
      </c>
      <c r="K16" s="10"/>
      <c r="L16" s="10">
        <v>0</v>
      </c>
      <c r="M16" s="10"/>
      <c r="N16" s="10">
        <v>0</v>
      </c>
      <c r="O16" s="10"/>
      <c r="P16" s="10">
        <v>0</v>
      </c>
      <c r="Q16" s="10"/>
      <c r="R16" s="10">
        <v>0</v>
      </c>
      <c r="S16" s="10"/>
      <c r="T16" s="13">
        <f>SUM(F16:R16)</f>
        <v>-2686000</v>
      </c>
    </row>
    <row r="17" spans="1:20" ht="18.75">
      <c r="A17" s="2" t="s">
        <v>178</v>
      </c>
      <c r="E17" s="7"/>
      <c r="F17" s="20">
        <v>0</v>
      </c>
      <c r="G17" s="10"/>
      <c r="H17" s="10">
        <v>0</v>
      </c>
      <c r="I17" s="10"/>
      <c r="J17" s="10">
        <v>0</v>
      </c>
      <c r="K17" s="10"/>
      <c r="L17" s="10">
        <v>0</v>
      </c>
      <c r="M17" s="10"/>
      <c r="N17" s="10">
        <v>0</v>
      </c>
      <c r="O17" s="10"/>
      <c r="P17" s="10">
        <v>2143516.93</v>
      </c>
      <c r="Q17" s="10"/>
      <c r="R17" s="10">
        <v>0</v>
      </c>
      <c r="S17" s="10"/>
      <c r="T17" s="17">
        <f>SUM(F17:R17)</f>
        <v>2143516.93</v>
      </c>
    </row>
    <row r="18" spans="1:20" ht="19.5" thickBot="1">
      <c r="A18" s="2" t="s">
        <v>179</v>
      </c>
      <c r="E18" s="7"/>
      <c r="F18" s="24">
        <f>SUM(F14:F17)</f>
        <v>493092000</v>
      </c>
      <c r="G18" s="10"/>
      <c r="H18" s="24">
        <f>SUM(H14:H17)</f>
        <v>74937000</v>
      </c>
      <c r="I18" s="10"/>
      <c r="J18" s="24">
        <f>SUM(J14:J17)</f>
        <v>58000000</v>
      </c>
      <c r="K18" s="10"/>
      <c r="L18" s="24">
        <f>SUM(L14:L17)</f>
        <v>101794500</v>
      </c>
      <c r="M18" s="10"/>
      <c r="N18" s="16">
        <f>SUM(N14:N17)</f>
        <v>18585000</v>
      </c>
      <c r="O18" s="10"/>
      <c r="P18" s="16">
        <f>SUM(P14:P17)</f>
        <v>-708689392</v>
      </c>
      <c r="Q18" s="10"/>
      <c r="R18" s="24">
        <f>SUM(R14:R17)</f>
        <v>3300.63</v>
      </c>
      <c r="S18" s="10"/>
      <c r="T18" s="24">
        <f>SUM(T14:T17)</f>
        <v>37722408.63000005</v>
      </c>
    </row>
    <row r="19" ht="19.5" thickTop="1"/>
    <row r="28" ht="19.5">
      <c r="D28" s="1"/>
    </row>
    <row r="29" spans="1:20" ht="18.75">
      <c r="A29" s="32" t="s">
        <v>192</v>
      </c>
      <c r="T29" s="25" t="s">
        <v>161</v>
      </c>
    </row>
    <row r="30" spans="1:22" ht="19.5">
      <c r="A30" s="74" t="s">
        <v>0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1"/>
      <c r="V30" s="1"/>
    </row>
    <row r="31" spans="1:22" ht="19.5">
      <c r="A31" s="74" t="s">
        <v>164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1"/>
      <c r="V31" s="1"/>
    </row>
    <row r="32" spans="1:20" ht="19.5">
      <c r="A32" s="74" t="s">
        <v>173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</row>
    <row r="33" ht="19.5">
      <c r="A33" s="26"/>
    </row>
    <row r="34" spans="6:23" ht="18.75">
      <c r="F34" s="21" t="s">
        <v>134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3"/>
      <c r="S34" s="22"/>
      <c r="T34" s="22" t="s">
        <v>135</v>
      </c>
      <c r="U34" s="6"/>
      <c r="V34" s="6"/>
      <c r="W34" s="6"/>
    </row>
    <row r="35" spans="5:23" ht="20.25">
      <c r="E35" s="7"/>
      <c r="F35" s="23"/>
      <c r="I35" s="9"/>
      <c r="J35" s="9" t="s">
        <v>136</v>
      </c>
      <c r="K35" s="9"/>
      <c r="L35" s="9" t="s">
        <v>136</v>
      </c>
      <c r="M35" s="9"/>
      <c r="N35" s="9"/>
      <c r="O35" s="9"/>
      <c r="P35" s="9" t="s">
        <v>64</v>
      </c>
      <c r="Q35" s="9"/>
      <c r="R35" s="27" t="s">
        <v>146</v>
      </c>
      <c r="S35" s="9"/>
      <c r="T35" s="9"/>
      <c r="V35" s="5"/>
      <c r="W35" s="7"/>
    </row>
    <row r="36" spans="5:22" ht="20.25">
      <c r="E36" s="7"/>
      <c r="F36" s="8" t="s">
        <v>137</v>
      </c>
      <c r="G36" s="9"/>
      <c r="H36" s="8" t="s">
        <v>138</v>
      </c>
      <c r="I36" s="9"/>
      <c r="J36" s="8" t="s">
        <v>139</v>
      </c>
      <c r="K36" s="9"/>
      <c r="L36" s="8" t="s">
        <v>140</v>
      </c>
      <c r="M36" s="9"/>
      <c r="N36" s="8" t="s">
        <v>141</v>
      </c>
      <c r="O36" s="9"/>
      <c r="P36" s="8" t="s">
        <v>142</v>
      </c>
      <c r="Q36" s="9"/>
      <c r="R36" s="28" t="s">
        <v>148</v>
      </c>
      <c r="S36" s="9"/>
      <c r="T36" s="8" t="s">
        <v>143</v>
      </c>
      <c r="V36" s="9"/>
    </row>
    <row r="37" spans="1:22" ht="18.75">
      <c r="A37" s="2" t="s">
        <v>144</v>
      </c>
      <c r="E37" s="7"/>
      <c r="F37" s="20">
        <v>324014000</v>
      </c>
      <c r="G37" s="10"/>
      <c r="H37" s="10">
        <v>244015000</v>
      </c>
      <c r="I37" s="10"/>
      <c r="J37" s="10">
        <v>58000000</v>
      </c>
      <c r="K37" s="10"/>
      <c r="L37" s="10">
        <v>101794500</v>
      </c>
      <c r="M37" s="10"/>
      <c r="N37" s="10">
        <v>18585000</v>
      </c>
      <c r="O37" s="10"/>
      <c r="P37" s="11">
        <v>-681005585.47</v>
      </c>
      <c r="Q37" s="10"/>
      <c r="R37" s="20">
        <v>0</v>
      </c>
      <c r="S37" s="18"/>
      <c r="T37" s="10">
        <f>SUM(F37:S37)</f>
        <v>65402914.52999997</v>
      </c>
      <c r="V37" s="10"/>
    </row>
    <row r="38" spans="1:22" ht="18.75">
      <c r="A38" s="2" t="s">
        <v>175</v>
      </c>
      <c r="E38" s="7"/>
      <c r="F38" s="20">
        <v>0</v>
      </c>
      <c r="G38" s="10"/>
      <c r="H38" s="10">
        <v>0</v>
      </c>
      <c r="I38" s="10"/>
      <c r="J38" s="10">
        <v>0</v>
      </c>
      <c r="K38" s="10"/>
      <c r="L38" s="10">
        <v>0</v>
      </c>
      <c r="M38" s="10"/>
      <c r="N38" s="10">
        <v>0</v>
      </c>
      <c r="O38" s="10"/>
      <c r="P38" s="10">
        <v>0</v>
      </c>
      <c r="Q38" s="10"/>
      <c r="R38" s="20">
        <v>0</v>
      </c>
      <c r="S38" s="18"/>
      <c r="T38" s="10">
        <f>SUM(F38:S38)</f>
        <v>0</v>
      </c>
      <c r="V38" s="10"/>
    </row>
    <row r="39" spans="1:22" ht="18.75">
      <c r="A39" s="2" t="s">
        <v>177</v>
      </c>
      <c r="E39" s="7"/>
      <c r="F39" s="20">
        <v>0</v>
      </c>
      <c r="G39" s="10"/>
      <c r="H39" s="10">
        <v>0</v>
      </c>
      <c r="I39" s="10"/>
      <c r="J39" s="10">
        <v>0</v>
      </c>
      <c r="K39" s="10"/>
      <c r="L39" s="10">
        <v>0</v>
      </c>
      <c r="M39" s="10"/>
      <c r="N39" s="10">
        <v>0</v>
      </c>
      <c r="O39" s="10"/>
      <c r="P39" s="10">
        <v>0</v>
      </c>
      <c r="Q39" s="10"/>
      <c r="R39" s="20">
        <v>0</v>
      </c>
      <c r="S39" s="18"/>
      <c r="T39" s="10">
        <f>SUM(F39:S39)</f>
        <v>0</v>
      </c>
      <c r="V39" s="10"/>
    </row>
    <row r="40" spans="1:22" ht="18.75">
      <c r="A40" s="2" t="s">
        <v>176</v>
      </c>
      <c r="E40" s="7"/>
      <c r="F40" s="20">
        <v>0</v>
      </c>
      <c r="G40" s="10"/>
      <c r="H40" s="10">
        <v>0</v>
      </c>
      <c r="I40" s="10"/>
      <c r="J40" s="10">
        <v>0</v>
      </c>
      <c r="K40" s="10"/>
      <c r="L40" s="10">
        <v>0</v>
      </c>
      <c r="M40" s="10"/>
      <c r="N40" s="10">
        <v>0</v>
      </c>
      <c r="O40" s="10"/>
      <c r="P40" s="11">
        <v>-4906225.59</v>
      </c>
      <c r="Q40" s="10"/>
      <c r="R40" s="20">
        <v>0</v>
      </c>
      <c r="S40" s="18"/>
      <c r="T40" s="11">
        <f>SUM(F40:S40)</f>
        <v>-4906225.59</v>
      </c>
      <c r="V40" s="10"/>
    </row>
    <row r="41" spans="1:22" ht="19.5" thickBot="1">
      <c r="A41" s="2" t="s">
        <v>174</v>
      </c>
      <c r="E41" s="7"/>
      <c r="F41" s="24">
        <f>SUM(F37:F38)</f>
        <v>324014000</v>
      </c>
      <c r="G41" s="10"/>
      <c r="H41" s="24">
        <f>SUM(H37:H38)</f>
        <v>244015000</v>
      </c>
      <c r="I41" s="10"/>
      <c r="J41" s="24">
        <f>SUM(J37:J38)</f>
        <v>58000000</v>
      </c>
      <c r="K41" s="10"/>
      <c r="L41" s="24">
        <f>SUM(L37:L38)</f>
        <v>101794500</v>
      </c>
      <c r="M41" s="10"/>
      <c r="N41" s="24">
        <f>SUM(N37:N38)</f>
        <v>18585000</v>
      </c>
      <c r="O41" s="10"/>
      <c r="P41" s="15">
        <f>SUM(P37:P40)</f>
        <v>-685911811.0600001</v>
      </c>
      <c r="Q41" s="10"/>
      <c r="R41" s="24">
        <f>SUM(R37:R40)</f>
        <v>0</v>
      </c>
      <c r="S41" s="20"/>
      <c r="T41" s="24">
        <f>SUM(F41:S41)</f>
        <v>60496688.93999994</v>
      </c>
      <c r="V41" s="10"/>
    </row>
    <row r="42" spans="5:22" ht="19.5" thickTop="1">
      <c r="E42" s="7"/>
      <c r="F42" s="20"/>
      <c r="G42" s="10"/>
      <c r="H42" s="10"/>
      <c r="I42" s="10"/>
      <c r="J42" s="10"/>
      <c r="K42" s="10"/>
      <c r="L42" s="10"/>
      <c r="M42" s="10"/>
      <c r="N42" s="10"/>
      <c r="O42" s="10"/>
      <c r="P42" s="11"/>
      <c r="Q42" s="10"/>
      <c r="R42" s="20"/>
      <c r="S42" s="20"/>
      <c r="T42" s="10"/>
      <c r="V42" s="10"/>
    </row>
    <row r="43" spans="1:22" ht="18.75">
      <c r="A43" s="2" t="s">
        <v>145</v>
      </c>
      <c r="E43" s="7"/>
      <c r="F43" s="20">
        <v>490406000</v>
      </c>
      <c r="G43" s="10"/>
      <c r="H43" s="10">
        <v>77623000</v>
      </c>
      <c r="I43" s="10"/>
      <c r="J43" s="10">
        <v>58000000</v>
      </c>
      <c r="K43" s="10"/>
      <c r="L43" s="10">
        <v>101794500</v>
      </c>
      <c r="M43" s="10"/>
      <c r="N43" s="10">
        <v>18585000</v>
      </c>
      <c r="O43" s="10"/>
      <c r="P43" s="11">
        <v>-710832908.93</v>
      </c>
      <c r="Q43" s="10"/>
      <c r="R43" s="20">
        <v>0</v>
      </c>
      <c r="S43" s="20"/>
      <c r="T43" s="10">
        <f>SUM(F43:S43)</f>
        <v>35575591.07000005</v>
      </c>
      <c r="V43" s="10"/>
    </row>
    <row r="44" spans="1:22" ht="18.75">
      <c r="A44" s="2" t="s">
        <v>175</v>
      </c>
      <c r="E44" s="7"/>
      <c r="F44" s="20">
        <v>2686000</v>
      </c>
      <c r="G44" s="10"/>
      <c r="H44" s="10">
        <v>0</v>
      </c>
      <c r="I44" s="10"/>
      <c r="J44" s="10">
        <v>0</v>
      </c>
      <c r="K44" s="10"/>
      <c r="L44" s="10">
        <v>0</v>
      </c>
      <c r="M44" s="10"/>
      <c r="N44" s="10">
        <v>0</v>
      </c>
      <c r="O44" s="10"/>
      <c r="P44" s="10">
        <v>0</v>
      </c>
      <c r="Q44" s="10"/>
      <c r="R44" s="20">
        <v>0</v>
      </c>
      <c r="S44" s="20"/>
      <c r="T44" s="10">
        <f>SUM(F44:S44)</f>
        <v>2686000</v>
      </c>
      <c r="V44" s="10"/>
    </row>
    <row r="45" spans="1:22" ht="18.75">
      <c r="A45" s="2" t="s">
        <v>177</v>
      </c>
      <c r="E45" s="7"/>
      <c r="F45" s="20">
        <v>0</v>
      </c>
      <c r="G45" s="10"/>
      <c r="H45" s="11">
        <v>-2686000</v>
      </c>
      <c r="I45" s="10"/>
      <c r="J45" s="10">
        <v>0</v>
      </c>
      <c r="K45" s="10"/>
      <c r="L45" s="10">
        <v>0</v>
      </c>
      <c r="M45" s="10"/>
      <c r="N45" s="10">
        <v>0</v>
      </c>
      <c r="O45" s="10"/>
      <c r="P45" s="10">
        <v>0</v>
      </c>
      <c r="Q45" s="10"/>
      <c r="R45" s="20">
        <v>0</v>
      </c>
      <c r="S45" s="20"/>
      <c r="T45" s="11">
        <f>SUM(F45:S45)</f>
        <v>-2686000</v>
      </c>
      <c r="V45" s="10"/>
    </row>
    <row r="46" spans="1:22" ht="18.75">
      <c r="A46" s="2" t="s">
        <v>178</v>
      </c>
      <c r="E46" s="7"/>
      <c r="F46" s="20">
        <v>0</v>
      </c>
      <c r="G46" s="10"/>
      <c r="H46" s="10">
        <v>0</v>
      </c>
      <c r="I46" s="10"/>
      <c r="J46" s="10">
        <v>0</v>
      </c>
      <c r="K46" s="10"/>
      <c r="L46" s="10">
        <v>0</v>
      </c>
      <c r="M46" s="10"/>
      <c r="N46" s="10">
        <v>0</v>
      </c>
      <c r="O46" s="10"/>
      <c r="P46" s="13">
        <v>2143516.93</v>
      </c>
      <c r="Q46" s="13"/>
      <c r="R46" s="20">
        <v>0</v>
      </c>
      <c r="S46" s="19"/>
      <c r="T46" s="10">
        <f>SUM(F46:S46)</f>
        <v>2143516.93</v>
      </c>
      <c r="V46" s="13"/>
    </row>
    <row r="47" spans="1:22" ht="19.5" thickBot="1">
      <c r="A47" s="2" t="s">
        <v>179</v>
      </c>
      <c r="E47" s="7"/>
      <c r="F47" s="24">
        <f>SUM(F43:F46)</f>
        <v>493092000</v>
      </c>
      <c r="G47" s="10"/>
      <c r="H47" s="24">
        <f>SUM(H43:H46)</f>
        <v>74937000</v>
      </c>
      <c r="I47" s="10"/>
      <c r="J47" s="24">
        <f>SUM(J43:J46)</f>
        <v>58000000</v>
      </c>
      <c r="K47" s="10"/>
      <c r="L47" s="24">
        <f>SUM(L43:L46)</f>
        <v>101794500</v>
      </c>
      <c r="M47" s="10"/>
      <c r="N47" s="24">
        <f>SUM(N43:N46)</f>
        <v>18585000</v>
      </c>
      <c r="O47" s="10"/>
      <c r="P47" s="15">
        <f>SUM(P43:P46)</f>
        <v>-708689392</v>
      </c>
      <c r="Q47" s="10"/>
      <c r="R47" s="24">
        <f>SUM(R43:R46)</f>
        <v>0</v>
      </c>
      <c r="S47" s="20"/>
      <c r="T47" s="24">
        <f>SUM(F47:S47)</f>
        <v>37719108</v>
      </c>
      <c r="V47" s="10"/>
    </row>
    <row r="48" ht="19.5" thickTop="1"/>
    <row r="58" spans="1:20" ht="18.75">
      <c r="A58" s="32" t="s">
        <v>192</v>
      </c>
      <c r="T58" s="25" t="s">
        <v>160</v>
      </c>
    </row>
  </sheetData>
  <mergeCells count="3">
    <mergeCell ref="A32:T32"/>
    <mergeCell ref="A31:T31"/>
    <mergeCell ref="A30:T30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ICT IBM PC</dc:creator>
  <cp:keywords/>
  <dc:description/>
  <cp:lastModifiedBy>west virginia</cp:lastModifiedBy>
  <cp:lastPrinted>2004-08-16T01:45:45Z</cp:lastPrinted>
  <dcterms:created xsi:type="dcterms:W3CDTF">2004-05-24T18:37:10Z</dcterms:created>
  <dcterms:modified xsi:type="dcterms:W3CDTF">2004-08-17T04:49:56Z</dcterms:modified>
  <cp:category/>
  <cp:version/>
  <cp:contentType/>
  <cp:contentStatus/>
</cp:coreProperties>
</file>