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965" firstSheet="1" activeTab="1"/>
  </bookViews>
  <sheets>
    <sheet name="กู้คืน_Sheet1" sheetId="1" state="veryHidden" r:id="rId1"/>
    <sheet name="Page_3-5" sheetId="2" r:id="rId2"/>
    <sheet name="Page-6" sheetId="3" r:id="rId3"/>
    <sheet name="Page_7-8" sheetId="4" r:id="rId4"/>
    <sheet name="Page_9-10" sheetId="5" r:id="rId5"/>
  </sheets>
  <definedNames/>
  <calcPr fullCalcOnLoad="1"/>
</workbook>
</file>

<file path=xl/sharedStrings.xml><?xml version="1.0" encoding="utf-8"?>
<sst xmlns="http://schemas.openxmlformats.org/spreadsheetml/2006/main" count="296" uniqueCount="182">
  <si>
    <t>BALANCE SHEETS</t>
  </si>
  <si>
    <t>CONSOLIDATED</t>
  </si>
  <si>
    <t>THE COMPANY ONLY</t>
  </si>
  <si>
    <t>CURRENT ASSETS</t>
  </si>
  <si>
    <t xml:space="preserve">     Inventories-Net</t>
  </si>
  <si>
    <t xml:space="preserve"> </t>
  </si>
  <si>
    <t xml:space="preserve">            TOTAL CURRENT ASSETS</t>
  </si>
  <si>
    <t>CURRENT LIABILITIES</t>
  </si>
  <si>
    <t xml:space="preserve">            TOTAL CURRENT LIABILITIES</t>
  </si>
  <si>
    <t>SHAREHOLDERS' EQUITY</t>
  </si>
  <si>
    <t xml:space="preserve">               TOTAL SHAREHOLDERS' EQUITY</t>
  </si>
  <si>
    <t xml:space="preserve">                    TOTAL LIABILITIES AND SHAREHOLDERS' EQUITY</t>
  </si>
  <si>
    <t>INCOME STATEMENTS</t>
  </si>
  <si>
    <t xml:space="preserve">     Sales</t>
  </si>
  <si>
    <t xml:space="preserve">               TOTAL REVENUES</t>
  </si>
  <si>
    <t xml:space="preserve">               TOTAL EXPENSES</t>
  </si>
  <si>
    <t>INTEREST EXPENSES</t>
  </si>
  <si>
    <t>STATEMENTS OF CHANGES IN SHAREHOLDERS' EQUITY</t>
  </si>
  <si>
    <t>CASH FLOW STATEMENTS</t>
  </si>
  <si>
    <t>CASH FLOW FROM INVESTING ACTIVITIES</t>
  </si>
  <si>
    <t>CASH FLOW FROM FINANCING ACTIVITIES</t>
  </si>
  <si>
    <t>Supplemental Disclosure to the Cash Flow Statement</t>
  </si>
  <si>
    <t>REVENUES FROM OPERATION</t>
  </si>
  <si>
    <t>EXPENSES FROM OPERATION</t>
  </si>
  <si>
    <t xml:space="preserve">                       TOTAL LIABILITIES</t>
  </si>
  <si>
    <t xml:space="preserve">                        TOTAL ASSETS</t>
  </si>
  <si>
    <t>Share Capital</t>
  </si>
  <si>
    <t>Minority</t>
  </si>
  <si>
    <t>Total</t>
  </si>
  <si>
    <t>THAI NAM PLASTIC PUBLIC COMPANY LIMITED AND ITS SUBSIDIARY COMPANIES</t>
  </si>
  <si>
    <t>NON-CURRENT ASSETS</t>
  </si>
  <si>
    <t xml:space="preserve">            TOTAL NON-CURRENT LIABILITIES</t>
  </si>
  <si>
    <t>Issued and Paid-up</t>
  </si>
  <si>
    <t>(Note 8)</t>
  </si>
  <si>
    <t>(Note 7)</t>
  </si>
  <si>
    <t xml:space="preserve">Shareholders' </t>
  </si>
  <si>
    <t>Interest</t>
  </si>
  <si>
    <t>(Note 6)</t>
  </si>
  <si>
    <t>2004</t>
  </si>
  <si>
    <t>(Note 9)</t>
  </si>
  <si>
    <t>CORPORATE INCOME TAX</t>
  </si>
  <si>
    <t>2005</t>
  </si>
  <si>
    <t>(Note 10)</t>
  </si>
  <si>
    <t xml:space="preserve">               TOTAL SHAREHOLDERS' EQUITY OF THE PARENT COMPANY</t>
  </si>
  <si>
    <t>ASSETS</t>
  </si>
  <si>
    <t>LIABILITIES AND SHAREHOLDERS' EQUITY</t>
  </si>
  <si>
    <t>(Unit :  Baht)</t>
  </si>
  <si>
    <t>(Note 16)</t>
  </si>
  <si>
    <t xml:space="preserve">               Depreciation</t>
  </si>
  <si>
    <t>INCREASE (DECREASE)IN CASH AND CASH EQUIVALENT ITEMS-NET</t>
  </si>
  <si>
    <t>For the Years ended on December 31, 2005 and 2004</t>
  </si>
  <si>
    <t>(Note 14)</t>
  </si>
  <si>
    <t>(Note 11)</t>
  </si>
  <si>
    <t xml:space="preserve">     Cash and cash equivalent</t>
  </si>
  <si>
    <t xml:space="preserve">     Trade accounts receivable and notes receivable-Net</t>
  </si>
  <si>
    <t xml:space="preserve">     Other current assets</t>
  </si>
  <si>
    <t xml:space="preserve">     Property, plant and equipments - Net</t>
  </si>
  <si>
    <t xml:space="preserve">     Other non - current assets</t>
  </si>
  <si>
    <t xml:space="preserve">            TOTAL NON - CURRENT ASSETS</t>
  </si>
  <si>
    <t xml:space="preserve">     Trade accounts payable</t>
  </si>
  <si>
    <t xml:space="preserve">     Loan due to director</t>
  </si>
  <si>
    <t xml:space="preserve">     Loan due to subsidiary company</t>
  </si>
  <si>
    <t xml:space="preserve">     Accrued interest expenses</t>
  </si>
  <si>
    <t xml:space="preserve">     Accrued expenses</t>
  </si>
  <si>
    <t xml:space="preserve">     Other accounts payable - subsidiary company</t>
  </si>
  <si>
    <t xml:space="preserve">     Other current liabilities</t>
  </si>
  <si>
    <t>NON - CURRENT LIABILITIES</t>
  </si>
  <si>
    <t xml:space="preserve">      Long - term loans</t>
  </si>
  <si>
    <t xml:space="preserve">      Other non-current liabilities</t>
  </si>
  <si>
    <t>(Unit : Baht)</t>
  </si>
  <si>
    <t>(Note 12)</t>
  </si>
  <si>
    <t>(Note 13)</t>
  </si>
  <si>
    <t>(Note 15)</t>
  </si>
  <si>
    <t xml:space="preserve">   Share capital</t>
  </si>
  <si>
    <t xml:space="preserve">     Authorized share capital</t>
  </si>
  <si>
    <t xml:space="preserve">        21,175,004 Ordinary shares @ Baht 10.00 each</t>
  </si>
  <si>
    <t xml:space="preserve">     Issued and paid - up share capital</t>
  </si>
  <si>
    <t xml:space="preserve">   Surplus revaluation of assets - The parent company</t>
  </si>
  <si>
    <t xml:space="preserve">   Surplus revaluation of land - Subsidiary company</t>
  </si>
  <si>
    <t xml:space="preserve">   Minority shareholders' interest</t>
  </si>
  <si>
    <t xml:space="preserve">     Cost of sales</t>
  </si>
  <si>
    <t xml:space="preserve">     Other income</t>
  </si>
  <si>
    <t xml:space="preserve">     Participating profit in the associated company</t>
  </si>
  <si>
    <t xml:space="preserve">     Selling and administrative expenses</t>
  </si>
  <si>
    <t>Balance as at January 1,  2004</t>
  </si>
  <si>
    <t>Net loss for the year</t>
  </si>
  <si>
    <t>Increase in minority shareholders' interest</t>
  </si>
  <si>
    <t>Balance as at December 31,  2004</t>
  </si>
  <si>
    <t>Net profit for the year</t>
  </si>
  <si>
    <t>Balance as at December 31,  2005</t>
  </si>
  <si>
    <t>CASH FLOWS FROM OPERATING ACTIVITIES</t>
  </si>
  <si>
    <t xml:space="preserve">               Gain from sales of fixed assets</t>
  </si>
  <si>
    <t xml:space="preserve">               Unrealized loss from exchange rate</t>
  </si>
  <si>
    <t xml:space="preserve">               Interest expense of long - term loan from debt restructuring</t>
  </si>
  <si>
    <t xml:space="preserve">      (Increase)Decrease in trade accounts receivable and notes receivable</t>
  </si>
  <si>
    <t xml:space="preserve">      (Increase)Decrease in inventories</t>
  </si>
  <si>
    <t xml:space="preserve">      (Increase)Decrease in other current assets</t>
  </si>
  <si>
    <t xml:space="preserve">      Increase(Decrease) in trade accounts payable</t>
  </si>
  <si>
    <t xml:space="preserve">      Increase(Decrease) in other current liabilities</t>
  </si>
  <si>
    <t xml:space="preserve">      Increase(Decrease) in accrued interest expenses</t>
  </si>
  <si>
    <t xml:space="preserve">      Increase(Decrease) in accrued expenses</t>
  </si>
  <si>
    <t xml:space="preserve">      Increase(Decrease) in other accounts payable - subsidiary company</t>
  </si>
  <si>
    <t xml:space="preserve">      Increase(Decrease) in accounts payable - assets</t>
  </si>
  <si>
    <t xml:space="preserve">      (Increase)Decrease in other non - current assets</t>
  </si>
  <si>
    <t xml:space="preserve">     Dividend received from subsidiary company</t>
  </si>
  <si>
    <t xml:space="preserve">     Dividend received from associated company</t>
  </si>
  <si>
    <t xml:space="preserve">     Cash payment of loan due to subsidiary company</t>
  </si>
  <si>
    <t xml:space="preserve">     Dividend paid to minority shareholders' interest</t>
  </si>
  <si>
    <t xml:space="preserve">           loss exceeding capital</t>
  </si>
  <si>
    <t xml:space="preserve">           and related companies</t>
  </si>
  <si>
    <t>Notes to financial statements are an integral part of these financial statements.</t>
  </si>
  <si>
    <t>As at December 31, 2005 and 2004</t>
  </si>
  <si>
    <t xml:space="preserve">     Trade accounts receivable from subsidiary and related companies</t>
  </si>
  <si>
    <t xml:space="preserve">     Other accounts receivable from subsidiary and associated companies</t>
  </si>
  <si>
    <t xml:space="preserve">     Loans due from employees</t>
  </si>
  <si>
    <t xml:space="preserve">     Investments recorded by equity method</t>
  </si>
  <si>
    <t xml:space="preserve">     Current portion of long - term loans</t>
  </si>
  <si>
    <t xml:space="preserve">     Participating profit in the subsidiary companies</t>
  </si>
  <si>
    <t xml:space="preserve">     Participating loss in the subsidiary companies</t>
  </si>
  <si>
    <t xml:space="preserve">     INCOME TAX</t>
  </si>
  <si>
    <t>PROFIT (LOSS) BEFORE INTEREST EXPENSES AND CORPORATE</t>
  </si>
  <si>
    <t>PROFIT (LOSS) FROM OPERATION</t>
  </si>
  <si>
    <t>THAI NAM PLASTIC PUBLIC COMPANY LIMITED'S NET PROFIT (LOSS)</t>
  </si>
  <si>
    <t xml:space="preserve">     Overdrafts and short - term loans due to financial institutions</t>
  </si>
  <si>
    <t>Depreciation-surplus revaluation</t>
  </si>
  <si>
    <t>Unrealized loss on available-for-sale securities</t>
  </si>
  <si>
    <t>Unrealized items in the income statement</t>
  </si>
  <si>
    <t>NET PROFIT OF MINORITY SHAREHOLDERS' INTEREST</t>
  </si>
  <si>
    <t>Unrealized gain on available-for-sale securities</t>
  </si>
  <si>
    <t>Surplus Revaluation</t>
  </si>
  <si>
    <t>of Assets-The Parent</t>
  </si>
  <si>
    <t>Company</t>
  </si>
  <si>
    <t>of Land-Subsidiary</t>
  </si>
  <si>
    <t>Unrealized Gain (Loss)</t>
  </si>
  <si>
    <t>on Available-for-Sale</t>
  </si>
  <si>
    <t xml:space="preserve"> Securities</t>
  </si>
  <si>
    <t xml:space="preserve">               Loss from declining value of goods</t>
  </si>
  <si>
    <t xml:space="preserve">               Provision for duty fees</t>
  </si>
  <si>
    <t xml:space="preserve">      (Increase)Decrease in trade accounts receivable from subsidiary</t>
  </si>
  <si>
    <t xml:space="preserve">      (Increase)Decrease in other account receivable from subsidiary and associated companies</t>
  </si>
  <si>
    <t xml:space="preserve">     Cash received from sale of general investments</t>
  </si>
  <si>
    <t xml:space="preserve">     Cash received from sale of property, plant and equipments</t>
  </si>
  <si>
    <t xml:space="preserve">     Purchase of property, plant and equipments</t>
  </si>
  <si>
    <t xml:space="preserve">          due to financial institutions</t>
  </si>
  <si>
    <t xml:space="preserve">     Cash payment of loans due to director</t>
  </si>
  <si>
    <t xml:space="preserve">     Loans received from subsidiary company</t>
  </si>
  <si>
    <t xml:space="preserve">     Loans received from director</t>
  </si>
  <si>
    <t xml:space="preserve">     Increase(Decrease) in overdrafts and short - term loans</t>
  </si>
  <si>
    <t xml:space="preserve">     (Increase) Decrease in loans due from employees</t>
  </si>
  <si>
    <t xml:space="preserve">     Long - term investments</t>
  </si>
  <si>
    <t>(Notes 6 and 21.2)</t>
  </si>
  <si>
    <t xml:space="preserve">     Accounts payable - assets purchase</t>
  </si>
  <si>
    <t xml:space="preserve">      Liabilities from recognition of subsidiary company's</t>
  </si>
  <si>
    <t xml:space="preserve">   Unrealized loss on available-for-sale securities </t>
  </si>
  <si>
    <t xml:space="preserve">   Accumulated loss</t>
  </si>
  <si>
    <t xml:space="preserve">     Directors' remuneration</t>
  </si>
  <si>
    <t xml:space="preserve">EARNINGS (LOSS) PER SHARE  </t>
  </si>
  <si>
    <t>NUMBER OF ORDINARY SHARES (UNIT : SHARES)</t>
  </si>
  <si>
    <t xml:space="preserve">      Net profit (loss)</t>
  </si>
  <si>
    <t xml:space="preserve">     Adjustments to reconcile net profit (loss) to net cash provided (used) by operating activities:</t>
  </si>
  <si>
    <t xml:space="preserve">               Loss from dilapidated inventories (reversal)</t>
  </si>
  <si>
    <t xml:space="preserve">               Loss from non-application for withholding tax refund</t>
  </si>
  <si>
    <t xml:space="preserve">               Participating (profit) loss in the subsidiary companies</t>
  </si>
  <si>
    <t xml:space="preserve">               Participating profit in associated company</t>
  </si>
  <si>
    <t xml:space="preserve">               Net profit of minority shareholders' interest </t>
  </si>
  <si>
    <t xml:space="preserve">      Profit from operating activities before changes in operating assets and liabilities</t>
  </si>
  <si>
    <t>Cash provided (used) from operating activities</t>
  </si>
  <si>
    <t>Cash provided (used) from investing activities</t>
  </si>
  <si>
    <t>Cash provided (used) from financing activities</t>
  </si>
  <si>
    <t>CASH AND CASH EQUIVALENT ITEMS AT THE BEGINNING OF THE PERIOD</t>
  </si>
  <si>
    <t>CASH AND CASH EQUIVALENT ITEMS AT THE  ENDING OF THE PERIOD</t>
  </si>
  <si>
    <t>1.  Cash payment during the period :-</t>
  </si>
  <si>
    <t xml:space="preserve">            Interest paid</t>
  </si>
  <si>
    <t xml:space="preserve">            Corporate income tax</t>
  </si>
  <si>
    <t>2.   Non-cash activities in consolidated and the Company's cash flows statements.</t>
  </si>
  <si>
    <t xml:space="preserve">     2.1  For the years ended on December 31, 2005 and 2004, adjustment in unrealized gain (loss) on available-for-sale securities with shareholders' equity for the</t>
  </si>
  <si>
    <t xml:space="preserve">            amount of Baht 0.001 million and Baht (0.32) million was made in the consolidated and the Company's financial statements respectively.</t>
  </si>
  <si>
    <t>Retained Earnings</t>
  </si>
  <si>
    <t>(Accumulated Loss)</t>
  </si>
  <si>
    <t xml:space="preserve">               Doubtful debts</t>
  </si>
  <si>
    <t xml:space="preserve">     2.2  For the years ended December 31, 2005 and 2004, amortisation of surplus revaluation of assets for the same amount of Baht 43.41 million in both years was  </t>
  </si>
  <si>
    <t xml:space="preserve">            made in the consolidated and the Company's financial statements.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</si>
</sst>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_(* #,##0_);_(* \(#,##0\);_(* &quot;-&quot;??_);_(@_)"/>
    <numFmt numFmtId="183" formatCode="#,##0\ &quot;FB&quot;;\-#,##0\ &quot;FB&quot;"/>
    <numFmt numFmtId="184" formatCode="0.00_)"/>
    <numFmt numFmtId="185" formatCode="#,##0\ &quot;F&quot;;[Red]\-#,##0\ &quot;F&quot;"/>
    <numFmt numFmtId="186" formatCode="#,##0;\(#,##0\)"/>
    <numFmt numFmtId="187" formatCode="_(* #,##0.0_);_(* \(#,##0.0\);_(* &quot;-&quot;??_);_(@_)"/>
    <numFmt numFmtId="188" formatCode="_(* #,##0.0_);_(* \(#,##0.0\);_(* &quot;-&quot;_);_(@_)"/>
    <numFmt numFmtId="189" formatCode="_(* #,##0.00_);_(* \(#,##0.00\);_(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7"/>
      <name val="Small Fonts"/>
      <family val="0"/>
    </font>
    <font>
      <sz val="15"/>
      <name val="Angsana New"/>
      <family val="1"/>
    </font>
    <font>
      <b/>
      <sz val="15"/>
      <name val="Angsana New"/>
      <family val="1"/>
    </font>
    <font>
      <sz val="15"/>
      <name val="AngsanaUPC"/>
      <family val="0"/>
    </font>
    <font>
      <u val="single"/>
      <sz val="15"/>
      <name val="Angsana New"/>
      <family val="1"/>
    </font>
    <font>
      <sz val="15"/>
      <color indexed="9"/>
      <name val="Angsana New"/>
      <family val="1"/>
    </font>
    <font>
      <b/>
      <sz val="15"/>
      <color indexed="9"/>
      <name val="Angsana New"/>
      <family val="1"/>
    </font>
    <font>
      <sz val="16"/>
      <name val="Angsana New"/>
      <family val="1"/>
    </font>
    <font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5" fillId="0" borderId="0">
      <alignment/>
      <protection/>
    </xf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7" fontId="7" fillId="0" borderId="0">
      <alignment/>
      <protection/>
    </xf>
    <xf numFmtId="183" fontId="0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" fontId="4" fillId="0" borderId="2" applyNumberFormat="0" applyFill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2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right"/>
    </xf>
    <xf numFmtId="182" fontId="8" fillId="0" borderId="0" xfId="15" applyNumberFormat="1" applyFont="1" applyBorder="1" applyAlignment="1">
      <alignment/>
    </xf>
    <xf numFmtId="182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3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49" fontId="9" fillId="0" borderId="3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182" fontId="8" fillId="0" borderId="0" xfId="15" applyNumberFormat="1" applyFont="1" applyAlignment="1">
      <alignment/>
    </xf>
    <xf numFmtId="41" fontId="9" fillId="0" borderId="3" xfId="0" applyNumberFormat="1" applyFont="1" applyBorder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41" fontId="9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182" fontId="8" fillId="0" borderId="0" xfId="15" applyNumberFormat="1" applyFont="1" applyAlignment="1">
      <alignment horizontal="right"/>
    </xf>
    <xf numFmtId="43" fontId="8" fillId="0" borderId="0" xfId="15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82" fontId="8" fillId="0" borderId="3" xfId="0" applyNumberFormat="1" applyFont="1" applyBorder="1" applyAlignment="1">
      <alignment horizontal="centerContinuous"/>
    </xf>
    <xf numFmtId="182" fontId="8" fillId="0" borderId="3" xfId="0" applyNumberFormat="1" applyFont="1" applyBorder="1" applyAlignment="1">
      <alignment horizontal="center"/>
    </xf>
    <xf numFmtId="43" fontId="8" fillId="0" borderId="3" xfId="15" applyFont="1" applyBorder="1" applyAlignment="1">
      <alignment/>
    </xf>
    <xf numFmtId="43" fontId="8" fillId="0" borderId="0" xfId="15" applyFont="1" applyAlignment="1">
      <alignment/>
    </xf>
    <xf numFmtId="43" fontId="8" fillId="0" borderId="4" xfId="15" applyFont="1" applyBorder="1" applyAlignment="1">
      <alignment/>
    </xf>
    <xf numFmtId="43" fontId="8" fillId="0" borderId="5" xfId="15" applyFont="1" applyBorder="1" applyAlignment="1">
      <alignment/>
    </xf>
    <xf numFmtId="182" fontId="8" fillId="0" borderId="0" xfId="15" applyNumberFormat="1" applyFont="1" applyBorder="1" applyAlignment="1">
      <alignment horizontal="center"/>
    </xf>
    <xf numFmtId="182" fontId="12" fillId="0" borderId="0" xfId="15" applyNumberFormat="1" applyFont="1" applyAlignment="1">
      <alignment/>
    </xf>
    <xf numFmtId="0" fontId="8" fillId="0" borderId="0" xfId="0" applyFont="1" applyAlignment="1">
      <alignment/>
    </xf>
    <xf numFmtId="38" fontId="14" fillId="0" borderId="0" xfId="0" applyNumberFormat="1" applyFont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6" xfId="15" applyFont="1" applyBorder="1" applyAlignment="1">
      <alignment/>
    </xf>
    <xf numFmtId="43" fontId="8" fillId="0" borderId="0" xfId="15" applyFont="1" applyAlignment="1">
      <alignment horizontal="center"/>
    </xf>
    <xf numFmtId="43" fontId="8" fillId="0" borderId="3" xfId="15" applyFont="1" applyBorder="1" applyAlignment="1">
      <alignment horizontal="center"/>
    </xf>
    <xf numFmtId="43" fontId="8" fillId="0" borderId="5" xfId="15" applyFont="1" applyBorder="1" applyAlignment="1">
      <alignment/>
    </xf>
    <xf numFmtId="182" fontId="8" fillId="0" borderId="0" xfId="0" applyNumberFormat="1" applyFont="1" applyAlignment="1">
      <alignment/>
    </xf>
    <xf numFmtId="43" fontId="8" fillId="0" borderId="4" xfId="15" applyFont="1" applyBorder="1" applyAlignment="1">
      <alignment/>
    </xf>
    <xf numFmtId="43" fontId="8" fillId="0" borderId="0" xfId="15" applyFont="1" applyAlignment="1">
      <alignment horizontal="right" vertical="center"/>
    </xf>
    <xf numFmtId="43" fontId="8" fillId="0" borderId="0" xfId="15" applyFont="1" applyAlignment="1">
      <alignment horizontal="right"/>
    </xf>
    <xf numFmtId="43" fontId="8" fillId="0" borderId="6" xfId="15" applyFont="1" applyBorder="1" applyAlignment="1">
      <alignment horizontal="center"/>
    </xf>
    <xf numFmtId="43" fontId="8" fillId="0" borderId="7" xfId="15" applyFont="1" applyBorder="1" applyAlignment="1">
      <alignment horizontal="right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15" applyNumberFormat="1" applyFont="1" applyAlignment="1">
      <alignment/>
    </xf>
    <xf numFmtId="41" fontId="12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0" fontId="14" fillId="0" borderId="0" xfId="0" applyFont="1" applyAlignment="1">
      <alignment horizontal="center" vertical="center" textRotation="180"/>
    </xf>
    <xf numFmtId="41" fontId="8" fillId="0" borderId="3" xfId="0" applyNumberFormat="1" applyFont="1" applyBorder="1" applyAlignment="1">
      <alignment horizontal="centerContinuous"/>
    </xf>
    <xf numFmtId="0" fontId="11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3" fontId="8" fillId="0" borderId="6" xfId="15" applyFont="1" applyBorder="1" applyAlignment="1">
      <alignment/>
    </xf>
    <xf numFmtId="182" fontId="8" fillId="0" borderId="0" xfId="0" applyNumberFormat="1" applyFont="1" applyAlignment="1">
      <alignment horizontal="center"/>
    </xf>
    <xf numFmtId="43" fontId="8" fillId="0" borderId="8" xfId="15" applyFont="1" applyBorder="1" applyAlignment="1">
      <alignment/>
    </xf>
    <xf numFmtId="0" fontId="15" fillId="0" borderId="0" xfId="0" applyFont="1" applyAlignment="1">
      <alignment vertical="center"/>
    </xf>
    <xf numFmtId="43" fontId="8" fillId="0" borderId="0" xfId="15" applyFont="1" applyFill="1" applyAlignment="1">
      <alignment/>
    </xf>
    <xf numFmtId="43" fontId="10" fillId="0" borderId="0" xfId="15" applyFont="1" applyAlignment="1">
      <alignment/>
    </xf>
    <xf numFmtId="40" fontId="8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centerContinuous"/>
    </xf>
    <xf numFmtId="182" fontId="9" fillId="0" borderId="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justify"/>
    </xf>
    <xf numFmtId="182" fontId="9" fillId="0" borderId="3" xfId="0" applyNumberFormat="1" applyFont="1" applyBorder="1" applyAlignment="1">
      <alignment horizontal="center"/>
    </xf>
    <xf numFmtId="182" fontId="9" fillId="0" borderId="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Grey" xfId="22"/>
    <cellStyle name="Input [yellow]" xfId="23"/>
    <cellStyle name="no dec" xfId="24"/>
    <cellStyle name="Normal - Style1" xfId="25"/>
    <cellStyle name="Percent" xfId="26"/>
    <cellStyle name="Percent [2]" xfId="27"/>
    <cellStyle name="Quantit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21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B71" sqref="B71"/>
    </sheetView>
  </sheetViews>
  <sheetFormatPr defaultColWidth="9.33203125" defaultRowHeight="21"/>
  <cols>
    <col min="1" max="1" width="64.83203125" style="1" customWidth="1"/>
    <col min="2" max="2" width="18.16015625" style="1" bestFit="1" customWidth="1"/>
    <col min="3" max="5" width="18.83203125" style="2" bestFit="1" customWidth="1"/>
    <col min="6" max="6" width="18.83203125" style="1" bestFit="1" customWidth="1"/>
    <col min="7" max="16384" width="9" style="1" customWidth="1"/>
  </cols>
  <sheetData>
    <row r="1" ht="19.5">
      <c r="F1" s="1">
        <v>3</v>
      </c>
    </row>
    <row r="2" spans="1:6" ht="19.5">
      <c r="A2" s="16" t="s">
        <v>29</v>
      </c>
      <c r="B2" s="17"/>
      <c r="C2" s="26"/>
      <c r="D2" s="26"/>
      <c r="E2" s="26"/>
      <c r="F2" s="17"/>
    </row>
    <row r="3" spans="1:6" ht="19.5">
      <c r="A3" s="16" t="s">
        <v>0</v>
      </c>
      <c r="B3" s="17"/>
      <c r="C3" s="26"/>
      <c r="D3" s="26"/>
      <c r="E3" s="26"/>
      <c r="F3" s="17"/>
    </row>
    <row r="4" spans="1:6" ht="19.5">
      <c r="A4" s="27" t="s">
        <v>111</v>
      </c>
      <c r="B4" s="17"/>
      <c r="C4" s="26"/>
      <c r="D4" s="26"/>
      <c r="E4" s="26"/>
      <c r="F4" s="17"/>
    </row>
    <row r="5" spans="1:6" ht="19.5">
      <c r="A5" s="19"/>
      <c r="B5" s="20"/>
      <c r="C5" s="66"/>
      <c r="D5" s="66"/>
      <c r="E5" s="66"/>
      <c r="F5" s="8" t="s">
        <v>69</v>
      </c>
    </row>
    <row r="6" spans="3:6" s="13" customFormat="1" ht="19.5">
      <c r="C6" s="21" t="s">
        <v>1</v>
      </c>
      <c r="D6" s="21"/>
      <c r="E6" s="21" t="s">
        <v>2</v>
      </c>
      <c r="F6" s="16"/>
    </row>
    <row r="7" spans="1:6" s="14" customFormat="1" ht="19.5">
      <c r="A7" s="15"/>
      <c r="B7" s="15"/>
      <c r="C7" s="22" t="s">
        <v>41</v>
      </c>
      <c r="D7" s="22" t="s">
        <v>38</v>
      </c>
      <c r="E7" s="22" t="s">
        <v>41</v>
      </c>
      <c r="F7" s="22" t="s">
        <v>38</v>
      </c>
    </row>
    <row r="8" spans="1:6" s="3" customFormat="1" ht="16.5" customHeight="1">
      <c r="A8" s="68"/>
      <c r="B8" s="68"/>
      <c r="C8" s="60"/>
      <c r="D8" s="60"/>
      <c r="E8" s="60"/>
      <c r="F8" s="60"/>
    </row>
    <row r="9" spans="1:6" ht="19.5">
      <c r="A9" s="67" t="s">
        <v>44</v>
      </c>
      <c r="C9" s="29"/>
      <c r="D9" s="23"/>
      <c r="E9" s="29"/>
      <c r="F9" s="13"/>
    </row>
    <row r="10" spans="1:6" ht="19.5">
      <c r="A10" s="1" t="s">
        <v>3</v>
      </c>
      <c r="F10" s="30"/>
    </row>
    <row r="11" spans="1:6" ht="19.5">
      <c r="A11" s="1" t="s">
        <v>53</v>
      </c>
      <c r="B11" s="1" t="s">
        <v>51</v>
      </c>
      <c r="C11" s="46">
        <v>15144184.77</v>
      </c>
      <c r="D11" s="46">
        <v>11267094.18</v>
      </c>
      <c r="E11" s="46">
        <v>5344515.79</v>
      </c>
      <c r="F11" s="46">
        <v>2960751.23</v>
      </c>
    </row>
    <row r="12" spans="1:6" ht="19.5">
      <c r="A12" s="1" t="s">
        <v>54</v>
      </c>
      <c r="B12" s="1" t="s">
        <v>34</v>
      </c>
      <c r="C12" s="46">
        <v>253489692.29</v>
      </c>
      <c r="D12" s="46">
        <v>216161412.92</v>
      </c>
      <c r="E12" s="46">
        <v>155700055.56</v>
      </c>
      <c r="F12" s="46">
        <v>145345369.98</v>
      </c>
    </row>
    <row r="13" spans="1:6" ht="19.5">
      <c r="A13" s="1" t="s">
        <v>112</v>
      </c>
      <c r="B13" s="1" t="s">
        <v>37</v>
      </c>
      <c r="C13" s="46">
        <v>541618.63</v>
      </c>
      <c r="D13" s="46">
        <v>0</v>
      </c>
      <c r="E13" s="46">
        <v>45315847.68</v>
      </c>
      <c r="F13" s="46">
        <v>19441275.45</v>
      </c>
    </row>
    <row r="14" spans="1:6" ht="19.5">
      <c r="A14" s="1" t="s">
        <v>4</v>
      </c>
      <c r="B14" s="1" t="s">
        <v>33</v>
      </c>
      <c r="C14" s="46">
        <v>407386692.91</v>
      </c>
      <c r="D14" s="46">
        <v>396389784.45</v>
      </c>
      <c r="E14" s="46">
        <v>330556294.01</v>
      </c>
      <c r="F14" s="46">
        <v>334406001.44</v>
      </c>
    </row>
    <row r="15" spans="1:6" ht="19.5">
      <c r="A15" s="1" t="s">
        <v>113</v>
      </c>
      <c r="B15" s="1" t="s">
        <v>37</v>
      </c>
      <c r="C15" s="47">
        <v>180797.14</v>
      </c>
      <c r="D15" s="47">
        <v>208466.45</v>
      </c>
      <c r="E15" s="46">
        <f>180797.14+2377353.44</f>
        <v>2558150.58</v>
      </c>
      <c r="F15" s="46">
        <v>1946895.42</v>
      </c>
    </row>
    <row r="16" spans="1:6" ht="19.5">
      <c r="A16" s="1" t="s">
        <v>55</v>
      </c>
      <c r="C16" s="48">
        <v>4690795.29</v>
      </c>
      <c r="D16" s="48">
        <v>5265909.13</v>
      </c>
      <c r="E16" s="48">
        <f>4410636.26-E15</f>
        <v>1852485.6799999997</v>
      </c>
      <c r="F16" s="48">
        <v>2987616.56</v>
      </c>
    </row>
    <row r="17" spans="1:6" ht="19.5">
      <c r="A17" s="1" t="s">
        <v>6</v>
      </c>
      <c r="C17" s="49">
        <f>SUM(C11:C16)</f>
        <v>681433781.03</v>
      </c>
      <c r="D17" s="49">
        <f>SUM(D11:D16)</f>
        <v>629292667.13</v>
      </c>
      <c r="E17" s="49">
        <f>SUM(E11:E16)</f>
        <v>541327349.3</v>
      </c>
      <c r="F17" s="49">
        <f>SUM(F11:F16)</f>
        <v>507087910.08</v>
      </c>
    </row>
    <row r="18" spans="1:6" ht="19.5">
      <c r="A18" s="1" t="s">
        <v>30</v>
      </c>
      <c r="C18" s="24" t="s">
        <v>5</v>
      </c>
      <c r="D18" s="24" t="s">
        <v>5</v>
      </c>
      <c r="E18" s="24"/>
      <c r="F18" s="24"/>
    </row>
    <row r="19" spans="1:6" ht="19.5">
      <c r="A19" s="1" t="s">
        <v>114</v>
      </c>
      <c r="C19" s="50">
        <v>63500</v>
      </c>
      <c r="D19" s="50">
        <v>476214</v>
      </c>
      <c r="E19" s="46">
        <v>63500</v>
      </c>
      <c r="F19" s="46">
        <v>476214</v>
      </c>
    </row>
    <row r="20" spans="1:6" ht="19.5">
      <c r="A20" s="1" t="s">
        <v>115</v>
      </c>
      <c r="B20" s="1" t="s">
        <v>39</v>
      </c>
      <c r="C20" s="46">
        <v>53002455.96</v>
      </c>
      <c r="D20" s="46">
        <v>49330843.28</v>
      </c>
      <c r="E20" s="46">
        <f>29400818.84+53002455.96</f>
        <v>82403274.8</v>
      </c>
      <c r="F20" s="46">
        <v>71234870.36000001</v>
      </c>
    </row>
    <row r="21" spans="1:6" ht="19.5">
      <c r="A21" s="1" t="s">
        <v>149</v>
      </c>
      <c r="B21" s="1" t="s">
        <v>42</v>
      </c>
      <c r="C21" s="46">
        <v>332252</v>
      </c>
      <c r="D21" s="46">
        <v>330755</v>
      </c>
      <c r="E21" s="46">
        <v>332252</v>
      </c>
      <c r="F21" s="46">
        <v>330755</v>
      </c>
    </row>
    <row r="22" spans="1:6" ht="19.5">
      <c r="A22" s="1" t="s">
        <v>56</v>
      </c>
      <c r="B22" s="1" t="s">
        <v>52</v>
      </c>
      <c r="C22" s="46">
        <v>755978623.43</v>
      </c>
      <c r="D22" s="46">
        <v>791235157.07</v>
      </c>
      <c r="E22" s="46">
        <v>670487553.26</v>
      </c>
      <c r="F22" s="46">
        <v>687171108</v>
      </c>
    </row>
    <row r="23" spans="1:6" ht="19.5">
      <c r="A23" s="1" t="s">
        <v>57</v>
      </c>
      <c r="B23" s="1" t="s">
        <v>5</v>
      </c>
      <c r="C23" s="51">
        <v>2843733.88</v>
      </c>
      <c r="D23" s="51">
        <v>2088369.77</v>
      </c>
      <c r="E23" s="51">
        <v>1535015.6</v>
      </c>
      <c r="F23" s="51">
        <v>902508.57</v>
      </c>
    </row>
    <row r="24" spans="1:6" ht="19.5">
      <c r="A24" s="1" t="s">
        <v>58</v>
      </c>
      <c r="C24" s="50">
        <f>SUM(C19:C23)</f>
        <v>812220565.27</v>
      </c>
      <c r="D24" s="50">
        <f>SUM(D19:D23)</f>
        <v>843461339.12</v>
      </c>
      <c r="E24" s="50">
        <f>SUM(E19:E23)</f>
        <v>754821595.66</v>
      </c>
      <c r="F24" s="50">
        <f>SUM(F19:F23)</f>
        <v>760115455.9300001</v>
      </c>
    </row>
    <row r="25" spans="1:6" ht="20.25" thickBot="1">
      <c r="A25" s="1" t="s">
        <v>25</v>
      </c>
      <c r="C25" s="52">
        <f>+C17+C24</f>
        <v>1493654346.3</v>
      </c>
      <c r="D25" s="52">
        <f>+D17+D24</f>
        <v>1472754006.25</v>
      </c>
      <c r="E25" s="52">
        <f>+E17+E24</f>
        <v>1296148944.96</v>
      </c>
      <c r="F25" s="52">
        <f>+F17+F24</f>
        <v>1267203366.01</v>
      </c>
    </row>
    <row r="26" spans="3:6" ht="20.25" thickTop="1">
      <c r="C26" s="53"/>
      <c r="D26" s="53"/>
      <c r="E26" s="53"/>
      <c r="F26" s="53"/>
    </row>
    <row r="27" spans="3:6" ht="19.5">
      <c r="C27" s="4"/>
      <c r="D27" s="4"/>
      <c r="E27" s="5"/>
      <c r="F27" s="4"/>
    </row>
    <row r="28" spans="3:6" ht="19.5">
      <c r="C28" s="4"/>
      <c r="D28" s="4"/>
      <c r="E28" s="5"/>
      <c r="F28" s="4"/>
    </row>
    <row r="29" spans="3:6" ht="19.5">
      <c r="C29" s="4"/>
      <c r="D29" s="4"/>
      <c r="E29" s="4"/>
      <c r="F29" s="4"/>
    </row>
    <row r="30" spans="3:6" ht="19.5">
      <c r="C30" s="4"/>
      <c r="D30" s="4"/>
      <c r="E30" s="4"/>
      <c r="F30" s="4"/>
    </row>
    <row r="31" spans="3:6" ht="19.5">
      <c r="C31" s="4"/>
      <c r="D31" s="4"/>
      <c r="E31" s="4"/>
      <c r="F31" s="4"/>
    </row>
    <row r="32" spans="3:6" ht="19.5">
      <c r="C32" s="4"/>
      <c r="D32" s="4"/>
      <c r="E32" s="4"/>
      <c r="F32" s="4"/>
    </row>
    <row r="33" spans="3:6" ht="19.5">
      <c r="C33" s="4"/>
      <c r="D33" s="4"/>
      <c r="E33" s="4"/>
      <c r="F33" s="4"/>
    </row>
    <row r="34" spans="3:6" ht="19.5">
      <c r="C34" s="4"/>
      <c r="D34" s="4"/>
      <c r="E34" s="4"/>
      <c r="F34" s="4"/>
    </row>
    <row r="35" spans="3:6" ht="19.5">
      <c r="C35" s="4"/>
      <c r="D35" s="4"/>
      <c r="E35" s="4"/>
      <c r="F35" s="4"/>
    </row>
    <row r="36" spans="3:6" ht="19.5">
      <c r="C36" s="4"/>
      <c r="D36" s="4"/>
      <c r="E36" s="4"/>
      <c r="F36" s="4"/>
    </row>
    <row r="37" spans="3:6" ht="19.5">
      <c r="C37" s="4"/>
      <c r="D37" s="4"/>
      <c r="E37" s="4"/>
      <c r="F37" s="4"/>
    </row>
    <row r="38" spans="3:6" ht="19.5">
      <c r="C38" s="4"/>
      <c r="D38" s="4"/>
      <c r="E38" s="4"/>
      <c r="F38" s="4"/>
    </row>
    <row r="39" spans="3:6" ht="19.5">
      <c r="C39" s="4"/>
      <c r="D39" s="4"/>
      <c r="E39" s="4"/>
      <c r="F39" s="4"/>
    </row>
    <row r="40" spans="3:6" ht="19.5">
      <c r="C40" s="4"/>
      <c r="D40" s="4"/>
      <c r="E40" s="4"/>
      <c r="F40" s="4"/>
    </row>
    <row r="41" spans="3:6" ht="8.25" customHeight="1">
      <c r="C41" s="4"/>
      <c r="D41" s="4"/>
      <c r="E41" s="4"/>
      <c r="F41" s="4"/>
    </row>
    <row r="42" spans="3:6" ht="19.5">
      <c r="C42" s="4"/>
      <c r="D42" s="4"/>
      <c r="E42" s="4"/>
      <c r="F42" s="4"/>
    </row>
    <row r="43" spans="3:6" ht="19.5">
      <c r="C43" s="4"/>
      <c r="D43" s="4"/>
      <c r="E43" s="4"/>
      <c r="F43" s="4"/>
    </row>
    <row r="44" spans="3:6" ht="19.5">
      <c r="C44" s="4"/>
      <c r="D44" s="4"/>
      <c r="E44" s="4"/>
      <c r="F44" s="4"/>
    </row>
    <row r="45" spans="3:6" ht="19.5">
      <c r="C45" s="4"/>
      <c r="D45" s="4"/>
      <c r="E45" s="4"/>
      <c r="F45" s="4"/>
    </row>
    <row r="46" spans="3:6" ht="19.5">
      <c r="C46" s="4"/>
      <c r="D46" s="4"/>
      <c r="E46" s="4"/>
      <c r="F46" s="4"/>
    </row>
    <row r="47" spans="3:6" ht="19.5">
      <c r="C47" s="4"/>
      <c r="D47" s="4"/>
      <c r="E47" s="4"/>
      <c r="F47" s="4"/>
    </row>
    <row r="48" spans="3:6" ht="19.5">
      <c r="C48" s="4"/>
      <c r="D48" s="4"/>
      <c r="E48" s="4"/>
      <c r="F48" s="4"/>
    </row>
    <row r="49" spans="3:6" ht="19.5">
      <c r="C49" s="4"/>
      <c r="D49" s="4"/>
      <c r="E49" s="4"/>
      <c r="F49" s="4"/>
    </row>
    <row r="50" spans="3:6" ht="19.5">
      <c r="C50" s="4"/>
      <c r="D50" s="4"/>
      <c r="E50" s="4"/>
      <c r="F50" s="4"/>
    </row>
    <row r="51" spans="3:6" ht="19.5">
      <c r="C51" s="4"/>
      <c r="D51" s="4"/>
      <c r="E51" s="4"/>
      <c r="F51" s="4"/>
    </row>
    <row r="52" spans="1:6" ht="26.25" customHeight="1">
      <c r="A52" s="77" t="s">
        <v>110</v>
      </c>
      <c r="C52" s="4"/>
      <c r="D52" s="4"/>
      <c r="E52" s="4"/>
      <c r="F52" s="4"/>
    </row>
    <row r="53" spans="3:6" ht="19.5">
      <c r="C53" s="4"/>
      <c r="D53" s="4"/>
      <c r="E53" s="4"/>
      <c r="F53" s="4">
        <v>4</v>
      </c>
    </row>
    <row r="54" spans="1:6" ht="19.5">
      <c r="A54" s="16" t="s">
        <v>29</v>
      </c>
      <c r="B54" s="17"/>
      <c r="C54" s="18"/>
      <c r="D54" s="18"/>
      <c r="E54" s="18"/>
      <c r="F54" s="18"/>
    </row>
    <row r="55" spans="1:6" ht="19.5">
      <c r="A55" s="16" t="s">
        <v>0</v>
      </c>
      <c r="B55" s="17"/>
      <c r="C55" s="18"/>
      <c r="D55" s="18"/>
      <c r="E55" s="18"/>
      <c r="F55" s="18"/>
    </row>
    <row r="56" spans="1:6" ht="19.5">
      <c r="A56" s="27" t="str">
        <f>+A4</f>
        <v>As at December 31, 2005 and 2004</v>
      </c>
      <c r="B56" s="17"/>
      <c r="C56" s="18"/>
      <c r="D56" s="18"/>
      <c r="E56" s="18"/>
      <c r="F56" s="18"/>
    </row>
    <row r="57" spans="1:6" s="13" customFormat="1" ht="19.5">
      <c r="A57" s="12"/>
      <c r="B57" s="28"/>
      <c r="C57" s="25"/>
      <c r="D57" s="25"/>
      <c r="E57" s="25"/>
      <c r="F57" s="8" t="str">
        <f>+F5</f>
        <v>(Unit : Baht)</v>
      </c>
    </row>
    <row r="58" spans="3:6" s="13" customFormat="1" ht="19.5">
      <c r="C58" s="21" t="s">
        <v>1</v>
      </c>
      <c r="D58" s="21"/>
      <c r="E58" s="21" t="s">
        <v>2</v>
      </c>
      <c r="F58" s="16"/>
    </row>
    <row r="59" spans="1:6" s="14" customFormat="1" ht="19.5">
      <c r="A59" s="15"/>
      <c r="B59" s="15"/>
      <c r="C59" s="22" t="s">
        <v>41</v>
      </c>
      <c r="D59" s="22" t="s">
        <v>38</v>
      </c>
      <c r="E59" s="22" t="s">
        <v>41</v>
      </c>
      <c r="F59" s="22" t="s">
        <v>38</v>
      </c>
    </row>
    <row r="60" spans="1:6" s="14" customFormat="1" ht="15.75" customHeight="1">
      <c r="A60" s="69"/>
      <c r="B60" s="69"/>
      <c r="C60" s="70"/>
      <c r="D60" s="70"/>
      <c r="E60" s="70"/>
      <c r="F60" s="70"/>
    </row>
    <row r="61" spans="1:6" ht="19.5">
      <c r="A61" s="67" t="s">
        <v>45</v>
      </c>
      <c r="C61" s="31"/>
      <c r="D61" s="4"/>
      <c r="E61" s="31"/>
      <c r="F61" s="4"/>
    </row>
    <row r="62" spans="1:6" ht="19.5">
      <c r="A62" s="1" t="s">
        <v>7</v>
      </c>
      <c r="C62" s="4"/>
      <c r="D62" s="4"/>
      <c r="E62" s="4"/>
      <c r="F62" s="4"/>
    </row>
    <row r="63" spans="1:6" ht="19.5">
      <c r="A63" s="1" t="s">
        <v>123</v>
      </c>
      <c r="B63" s="1" t="s">
        <v>70</v>
      </c>
      <c r="C63" s="46">
        <v>118299110.26</v>
      </c>
      <c r="D63" s="46">
        <v>317668201.38</v>
      </c>
      <c r="E63" s="46">
        <f>53303230.55+62051304.79</f>
        <v>115354535.34</v>
      </c>
      <c r="F63" s="46">
        <v>222294948.34</v>
      </c>
    </row>
    <row r="64" spans="1:6" ht="19.5">
      <c r="A64" s="1" t="s">
        <v>59</v>
      </c>
      <c r="B64" s="1" t="s">
        <v>71</v>
      </c>
      <c r="C64" s="46">
        <v>302239324.92</v>
      </c>
      <c r="D64" s="46">
        <v>353579237.17</v>
      </c>
      <c r="E64" s="46">
        <f>202962520.98+6987956</f>
        <v>209950476.98</v>
      </c>
      <c r="F64" s="46">
        <v>228215917.92</v>
      </c>
    </row>
    <row r="65" spans="1:6" ht="20.25">
      <c r="A65" s="45" t="s">
        <v>116</v>
      </c>
      <c r="B65" s="1" t="s">
        <v>51</v>
      </c>
      <c r="C65" s="50">
        <v>193285990.52</v>
      </c>
      <c r="D65" s="50">
        <v>65274385.02</v>
      </c>
      <c r="E65" s="50">
        <v>49500803.44</v>
      </c>
      <c r="F65" s="50">
        <v>35928133.02</v>
      </c>
    </row>
    <row r="66" spans="1:6" ht="19.5">
      <c r="A66" s="1" t="s">
        <v>60</v>
      </c>
      <c r="B66" s="1" t="s">
        <v>150</v>
      </c>
      <c r="C66" s="50">
        <v>24525000</v>
      </c>
      <c r="D66" s="50">
        <v>24525000</v>
      </c>
      <c r="E66" s="50">
        <v>24525000</v>
      </c>
      <c r="F66" s="50">
        <v>24525000</v>
      </c>
    </row>
    <row r="67" spans="1:6" ht="19.5">
      <c r="A67" s="1" t="s">
        <v>61</v>
      </c>
      <c r="B67" s="1" t="s">
        <v>37</v>
      </c>
      <c r="C67" s="47">
        <v>0</v>
      </c>
      <c r="D67" s="47">
        <v>0</v>
      </c>
      <c r="E67" s="47">
        <v>95500000</v>
      </c>
      <c r="F67" s="47">
        <v>76000000</v>
      </c>
    </row>
    <row r="68" spans="1:6" ht="19.5">
      <c r="A68" s="1" t="s">
        <v>62</v>
      </c>
      <c r="C68" s="47">
        <v>2588523.29</v>
      </c>
      <c r="D68" s="47">
        <v>17367179.12</v>
      </c>
      <c r="E68" s="47">
        <v>2280557.21</v>
      </c>
      <c r="F68" s="47">
        <v>10352648.82</v>
      </c>
    </row>
    <row r="69" spans="1:6" ht="19.5">
      <c r="A69" s="1" t="s">
        <v>63</v>
      </c>
      <c r="C69" s="47">
        <v>9975297.95</v>
      </c>
      <c r="D69" s="47">
        <v>11508622.99</v>
      </c>
      <c r="E69" s="47">
        <v>7086864.89</v>
      </c>
      <c r="F69" s="47">
        <v>7519136.83</v>
      </c>
    </row>
    <row r="70" spans="1:6" ht="19.5">
      <c r="A70" s="1" t="s">
        <v>64</v>
      </c>
      <c r="B70" s="1" t="s">
        <v>37</v>
      </c>
      <c r="C70" s="47">
        <v>0</v>
      </c>
      <c r="D70" s="47">
        <v>0</v>
      </c>
      <c r="E70" s="47">
        <v>1007300.24</v>
      </c>
      <c r="F70" s="47">
        <v>10839427</v>
      </c>
    </row>
    <row r="71" spans="1:6" ht="19.5">
      <c r="A71" s="1" t="s">
        <v>151</v>
      </c>
      <c r="C71" s="47">
        <v>11101271.85</v>
      </c>
      <c r="D71" s="47">
        <v>18437228.23</v>
      </c>
      <c r="E71" s="47">
        <v>11101271.85</v>
      </c>
      <c r="F71" s="47">
        <v>18437228.23</v>
      </c>
    </row>
    <row r="72" spans="1:6" ht="19.5">
      <c r="A72" s="1" t="s">
        <v>65</v>
      </c>
      <c r="C72" s="48">
        <f>5597486.14+4737395.5</f>
        <v>10334881.64</v>
      </c>
      <c r="D72" s="48">
        <v>8959716.05</v>
      </c>
      <c r="E72" s="48">
        <v>4663487.56</v>
      </c>
      <c r="F72" s="48">
        <v>4855526.09</v>
      </c>
    </row>
    <row r="73" spans="1:6" ht="19.5">
      <c r="A73" s="1" t="s">
        <v>8</v>
      </c>
      <c r="C73" s="71">
        <f>SUM(C63:C72)</f>
        <v>672349400.4300001</v>
      </c>
      <c r="D73" s="71">
        <f>SUM(D63:D72)</f>
        <v>817319569.9599999</v>
      </c>
      <c r="E73" s="71">
        <f>SUM(E63:E72)</f>
        <v>520970297.51</v>
      </c>
      <c r="F73" s="71">
        <f>SUM(F63:F72)</f>
        <v>638967966.2500001</v>
      </c>
    </row>
    <row r="74" spans="1:6" ht="19.5">
      <c r="A74" s="1" t="s">
        <v>66</v>
      </c>
      <c r="C74" s="6"/>
      <c r="D74" s="6"/>
      <c r="E74" s="6"/>
      <c r="F74" s="6"/>
    </row>
    <row r="75" spans="1:6" ht="19.5">
      <c r="A75" s="1" t="s">
        <v>67</v>
      </c>
      <c r="B75" s="1" t="s">
        <v>51</v>
      </c>
      <c r="C75" s="39">
        <v>660184001.67</v>
      </c>
      <c r="D75" s="39">
        <v>503875779.6</v>
      </c>
      <c r="E75" s="39">
        <v>414630477.24</v>
      </c>
      <c r="F75" s="39">
        <v>282167344.89</v>
      </c>
    </row>
    <row r="76" spans="1:6" ht="19.5">
      <c r="A76" s="1" t="s">
        <v>152</v>
      </c>
      <c r="C76" s="39"/>
      <c r="D76" s="39"/>
      <c r="E76" s="39"/>
      <c r="F76" s="39"/>
    </row>
    <row r="77" spans="1:6" ht="19.5">
      <c r="A77" s="1" t="s">
        <v>108</v>
      </c>
      <c r="B77" s="1" t="s">
        <v>39</v>
      </c>
      <c r="C77" s="39">
        <v>0</v>
      </c>
      <c r="D77" s="39">
        <v>0</v>
      </c>
      <c r="E77" s="39">
        <v>229546073.95</v>
      </c>
      <c r="F77" s="39">
        <v>233600150.24</v>
      </c>
    </row>
    <row r="78" spans="1:6" ht="19.5">
      <c r="A78" s="1" t="s">
        <v>68</v>
      </c>
      <c r="B78" s="44" t="s">
        <v>72</v>
      </c>
      <c r="C78" s="33">
        <v>451409.84</v>
      </c>
      <c r="D78" s="33">
        <v>36993524.82</v>
      </c>
      <c r="E78" s="33">
        <v>451409.84</v>
      </c>
      <c r="F78" s="33">
        <v>20842440.87</v>
      </c>
    </row>
    <row r="79" spans="1:6" ht="19.5">
      <c r="A79" s="1" t="s">
        <v>31</v>
      </c>
      <c r="C79" s="40">
        <f>SUM(C75:C78)</f>
        <v>660635411.51</v>
      </c>
      <c r="D79" s="40">
        <f>SUM(D75:D78)</f>
        <v>540869304.4200001</v>
      </c>
      <c r="E79" s="40">
        <f>SUM(E75:E78)</f>
        <v>644627961.0300001</v>
      </c>
      <c r="F79" s="40">
        <f>SUM(F75:F78)</f>
        <v>536609936</v>
      </c>
    </row>
    <row r="80" spans="1:6" ht="19.5">
      <c r="A80" s="1" t="s">
        <v>24</v>
      </c>
      <c r="B80" s="1" t="s">
        <v>5</v>
      </c>
      <c r="C80" s="71">
        <f>+C73+C79</f>
        <v>1332984811.94</v>
      </c>
      <c r="D80" s="71">
        <f>+D73+D79</f>
        <v>1358188874.38</v>
      </c>
      <c r="E80" s="71">
        <f>+E73+E79</f>
        <v>1165598258.54</v>
      </c>
      <c r="F80" s="71">
        <f>+F73+F79</f>
        <v>1175577902.25</v>
      </c>
    </row>
    <row r="81" spans="3:6" ht="19.5">
      <c r="C81" s="53"/>
      <c r="D81" s="4"/>
      <c r="E81" s="53"/>
      <c r="F81" s="4"/>
    </row>
    <row r="82" spans="3:6" ht="19.5">
      <c r="C82" s="53"/>
      <c r="D82" s="4"/>
      <c r="E82" s="53"/>
      <c r="F82" s="4"/>
    </row>
    <row r="83" spans="3:6" ht="19.5">
      <c r="C83" s="53"/>
      <c r="D83" s="4"/>
      <c r="E83" s="78"/>
      <c r="F83" s="4"/>
    </row>
    <row r="84" spans="3:6" ht="19.5">
      <c r="C84" s="53"/>
      <c r="D84" s="4"/>
      <c r="E84" s="78"/>
      <c r="F84" s="4"/>
    </row>
    <row r="85" spans="3:6" ht="19.5">
      <c r="C85" s="53"/>
      <c r="D85" s="4"/>
      <c r="E85" s="53"/>
      <c r="F85" s="4"/>
    </row>
    <row r="86" spans="3:6" ht="19.5">
      <c r="C86" s="4"/>
      <c r="D86" s="4"/>
      <c r="E86" s="53"/>
      <c r="F86" s="4"/>
    </row>
    <row r="87" spans="3:6" ht="19.5">
      <c r="C87" s="4"/>
      <c r="D87" s="4"/>
      <c r="E87" s="53"/>
      <c r="F87" s="4"/>
    </row>
    <row r="88" spans="3:6" ht="19.5">
      <c r="C88" s="4"/>
      <c r="D88" s="4"/>
      <c r="E88" s="53"/>
      <c r="F88" s="4"/>
    </row>
    <row r="89" spans="3:6" ht="19.5">
      <c r="C89" s="4"/>
      <c r="D89" s="4"/>
      <c r="E89" s="4"/>
      <c r="F89" s="4"/>
    </row>
    <row r="90" spans="3:6" ht="19.5">
      <c r="C90" s="4"/>
      <c r="D90" s="4"/>
      <c r="E90" s="4"/>
      <c r="F90" s="4"/>
    </row>
    <row r="91" spans="3:6" ht="19.5">
      <c r="C91" s="4"/>
      <c r="D91" s="4"/>
      <c r="E91" s="4"/>
      <c r="F91" s="4"/>
    </row>
    <row r="92" spans="3:6" ht="19.5">
      <c r="C92" s="4"/>
      <c r="D92" s="4"/>
      <c r="E92" s="4"/>
      <c r="F92" s="4"/>
    </row>
    <row r="93" spans="3:6" ht="19.5">
      <c r="C93" s="4"/>
      <c r="D93" s="4"/>
      <c r="E93" s="4"/>
      <c r="F93" s="4"/>
    </row>
    <row r="94" spans="3:6" ht="19.5">
      <c r="C94" s="4"/>
      <c r="D94" s="4"/>
      <c r="E94" s="4"/>
      <c r="F94" s="4"/>
    </row>
    <row r="95" spans="3:6" ht="19.5">
      <c r="C95" s="4"/>
      <c r="D95" s="4"/>
      <c r="E95" s="4"/>
      <c r="F95" s="4"/>
    </row>
    <row r="96" spans="3:6" ht="11.25" customHeight="1">
      <c r="C96" s="4"/>
      <c r="D96" s="4"/>
      <c r="E96" s="4"/>
      <c r="F96" s="4"/>
    </row>
    <row r="97" spans="3:6" ht="19.5">
      <c r="C97" s="4"/>
      <c r="D97" s="4"/>
      <c r="E97" s="4"/>
      <c r="F97" s="4"/>
    </row>
    <row r="98" spans="3:6" ht="19.5">
      <c r="C98" s="4"/>
      <c r="D98" s="4"/>
      <c r="E98" s="4"/>
      <c r="F98" s="4"/>
    </row>
    <row r="99" spans="3:6" ht="19.5">
      <c r="C99" s="4"/>
      <c r="D99" s="4"/>
      <c r="E99" s="4"/>
      <c r="F99" s="4"/>
    </row>
    <row r="100" spans="3:6" ht="19.5">
      <c r="C100" s="4"/>
      <c r="D100" s="4"/>
      <c r="E100" s="4"/>
      <c r="F100" s="4"/>
    </row>
    <row r="101" spans="3:6" ht="19.5">
      <c r="C101" s="4"/>
      <c r="D101" s="4"/>
      <c r="E101" s="4"/>
      <c r="F101" s="4"/>
    </row>
    <row r="102" spans="3:6" ht="19.5">
      <c r="C102" s="4"/>
      <c r="D102" s="4"/>
      <c r="E102" s="4"/>
      <c r="F102" s="4"/>
    </row>
    <row r="103" spans="1:6" ht="27.75" customHeight="1">
      <c r="A103" s="77" t="s">
        <v>110</v>
      </c>
      <c r="C103" s="4"/>
      <c r="D103" s="4"/>
      <c r="E103" s="4"/>
      <c r="F103" s="4"/>
    </row>
    <row r="104" spans="3:6" ht="21.75" customHeight="1">
      <c r="C104" s="4"/>
      <c r="D104" s="4"/>
      <c r="E104" s="4"/>
      <c r="F104" s="4">
        <v>5</v>
      </c>
    </row>
    <row r="105" spans="1:6" ht="19.5">
      <c r="A105" s="16" t="s">
        <v>29</v>
      </c>
      <c r="B105" s="17"/>
      <c r="C105" s="18"/>
      <c r="D105" s="18"/>
      <c r="E105" s="18"/>
      <c r="F105" s="18"/>
    </row>
    <row r="106" spans="1:6" ht="19.5">
      <c r="A106" s="16" t="s">
        <v>0</v>
      </c>
      <c r="B106" s="17"/>
      <c r="C106" s="18"/>
      <c r="D106" s="18"/>
      <c r="E106" s="18"/>
      <c r="F106" s="18"/>
    </row>
    <row r="107" spans="1:6" ht="19.5">
      <c r="A107" s="27" t="str">
        <f>+A56</f>
        <v>As at December 31, 2005 and 2004</v>
      </c>
      <c r="B107" s="17"/>
      <c r="C107" s="18"/>
      <c r="D107" s="18"/>
      <c r="E107" s="18"/>
      <c r="F107" s="18"/>
    </row>
    <row r="108" spans="1:6" s="13" customFormat="1" ht="19.5">
      <c r="A108" s="12"/>
      <c r="B108" s="28"/>
      <c r="C108" s="25"/>
      <c r="D108" s="25"/>
      <c r="E108" s="25"/>
      <c r="F108" s="8" t="str">
        <f>+F57</f>
        <v>(Unit : Baht)</v>
      </c>
    </row>
    <row r="109" spans="3:6" s="13" customFormat="1" ht="19.5">
      <c r="C109" s="21" t="s">
        <v>1</v>
      </c>
      <c r="D109" s="21"/>
      <c r="E109" s="21" t="s">
        <v>2</v>
      </c>
      <c r="F109" s="16"/>
    </row>
    <row r="110" spans="1:6" s="14" customFormat="1" ht="19.5">
      <c r="A110" s="15"/>
      <c r="B110" s="15"/>
      <c r="C110" s="22" t="s">
        <v>41</v>
      </c>
      <c r="D110" s="22" t="s">
        <v>38</v>
      </c>
      <c r="E110" s="22" t="s">
        <v>41</v>
      </c>
      <c r="F110" s="22" t="s">
        <v>38</v>
      </c>
    </row>
    <row r="111" spans="1:6" s="14" customFormat="1" ht="16.5" customHeight="1">
      <c r="A111" s="69"/>
      <c r="B111" s="69"/>
      <c r="C111" s="70"/>
      <c r="D111" s="70"/>
      <c r="E111" s="70"/>
      <c r="F111" s="70"/>
    </row>
    <row r="112" spans="1:7" ht="19.5">
      <c r="A112" s="1" t="s">
        <v>9</v>
      </c>
      <c r="B112" s="1" t="s">
        <v>5</v>
      </c>
      <c r="C112" s="4"/>
      <c r="D112" s="4"/>
      <c r="E112" s="4"/>
      <c r="F112" s="72"/>
      <c r="G112" s="3"/>
    </row>
    <row r="113" spans="1:6" ht="19.5">
      <c r="A113" s="1" t="s">
        <v>73</v>
      </c>
      <c r="B113" s="1" t="s">
        <v>5</v>
      </c>
      <c r="C113" s="4"/>
      <c r="D113" s="4"/>
      <c r="E113" s="4"/>
      <c r="F113" s="4"/>
    </row>
    <row r="114" spans="1:6" ht="19.5">
      <c r="A114" s="1" t="s">
        <v>74</v>
      </c>
      <c r="B114" s="1" t="s">
        <v>5</v>
      </c>
      <c r="C114" s="4"/>
      <c r="D114" s="4"/>
      <c r="E114" s="4"/>
      <c r="F114" s="4"/>
    </row>
    <row r="115" spans="1:6" ht="19.5">
      <c r="A115" s="1" t="s">
        <v>75</v>
      </c>
      <c r="C115" s="73">
        <v>211750040</v>
      </c>
      <c r="D115" s="73">
        <v>211750040</v>
      </c>
      <c r="E115" s="73">
        <v>211750040</v>
      </c>
      <c r="F115" s="73">
        <v>211750040</v>
      </c>
    </row>
    <row r="116" spans="1:6" ht="19.5">
      <c r="A116" s="1" t="s">
        <v>76</v>
      </c>
      <c r="B116" s="1" t="s">
        <v>5</v>
      </c>
      <c r="C116" s="32"/>
      <c r="D116" s="32"/>
      <c r="E116" s="32"/>
      <c r="F116" s="32"/>
    </row>
    <row r="117" spans="1:6" ht="19.5">
      <c r="A117" s="1" t="s">
        <v>75</v>
      </c>
      <c r="B117" s="1" t="s">
        <v>5</v>
      </c>
      <c r="C117" s="55">
        <v>211750040</v>
      </c>
      <c r="D117" s="55">
        <v>211750040</v>
      </c>
      <c r="E117" s="55">
        <v>211750040</v>
      </c>
      <c r="F117" s="55">
        <v>211750040</v>
      </c>
    </row>
    <row r="118" spans="1:6" ht="19.5">
      <c r="A118" s="1" t="s">
        <v>77</v>
      </c>
      <c r="C118" s="56">
        <v>292449541.1</v>
      </c>
      <c r="D118" s="56">
        <v>335860119.98</v>
      </c>
      <c r="E118" s="56">
        <f>344633056.19-E119</f>
        <v>292449541.1</v>
      </c>
      <c r="F118" s="56">
        <v>335860119.98</v>
      </c>
    </row>
    <row r="119" spans="1:6" ht="19.5">
      <c r="A119" s="1" t="s">
        <v>78</v>
      </c>
      <c r="C119" s="56">
        <v>52183515.09</v>
      </c>
      <c r="D119" s="56">
        <v>52183515.09</v>
      </c>
      <c r="E119" s="56">
        <v>52183515.09</v>
      </c>
      <c r="F119" s="56">
        <v>52183515.09</v>
      </c>
    </row>
    <row r="120" spans="1:6" ht="19.5">
      <c r="A120" s="1" t="s">
        <v>153</v>
      </c>
      <c r="C120" s="56">
        <v>-2047153.51</v>
      </c>
      <c r="D120" s="56">
        <v>-2048650.51</v>
      </c>
      <c r="E120" s="56">
        <v>-2047153.51</v>
      </c>
      <c r="F120" s="56">
        <v>-2048650.51</v>
      </c>
    </row>
    <row r="121" spans="1:6" ht="19.5">
      <c r="A121" s="1" t="s">
        <v>154</v>
      </c>
      <c r="C121" s="38">
        <v>-423785256.26</v>
      </c>
      <c r="D121" s="38">
        <v>-506119560.8</v>
      </c>
      <c r="E121" s="38">
        <v>-423785256.26</v>
      </c>
      <c r="F121" s="38">
        <v>-506119560.8</v>
      </c>
    </row>
    <row r="122" spans="1:6" ht="19.5">
      <c r="A122" s="1" t="s">
        <v>43</v>
      </c>
      <c r="C122" s="39">
        <f>SUM(C117:C121)</f>
        <v>130550686.42000008</v>
      </c>
      <c r="D122" s="39">
        <f>SUM(D117:D121)</f>
        <v>91625463.76000005</v>
      </c>
      <c r="E122" s="39">
        <f>SUM(E117:E121)</f>
        <v>130550686.42000008</v>
      </c>
      <c r="F122" s="39">
        <f>SUM(F117:F121)</f>
        <v>91625463.76000005</v>
      </c>
    </row>
    <row r="123" spans="1:6" ht="19.5">
      <c r="A123" s="1" t="s">
        <v>79</v>
      </c>
      <c r="C123" s="39">
        <v>30118847.94</v>
      </c>
      <c r="D123" s="39">
        <v>22939668.11</v>
      </c>
      <c r="E123" s="39">
        <v>0</v>
      </c>
      <c r="F123" s="39">
        <v>0</v>
      </c>
    </row>
    <row r="124" spans="1:6" ht="19.5">
      <c r="A124" s="1" t="s">
        <v>10</v>
      </c>
      <c r="C124" s="57">
        <f>SUM(C122:C123)</f>
        <v>160669534.36000007</v>
      </c>
      <c r="D124" s="57">
        <f>SUM(D122:D123)</f>
        <v>114565131.87000005</v>
      </c>
      <c r="E124" s="57">
        <f>SUM(E122:E123)</f>
        <v>130550686.42000008</v>
      </c>
      <c r="F124" s="57">
        <f>SUM(F122:F123)</f>
        <v>91625463.76000005</v>
      </c>
    </row>
    <row r="125" spans="1:6" ht="20.25" thickBot="1">
      <c r="A125" s="1" t="s">
        <v>11</v>
      </c>
      <c r="C125" s="58">
        <f>+C80+C124</f>
        <v>1493654346.3000002</v>
      </c>
      <c r="D125" s="58">
        <f>+D80+D124</f>
        <v>1472754006.2500002</v>
      </c>
      <c r="E125" s="58">
        <f>+E80+E124</f>
        <v>1296148944.96</v>
      </c>
      <c r="F125" s="58">
        <f>+F80+F124</f>
        <v>1267203366.01</v>
      </c>
    </row>
    <row r="126" spans="3:6" ht="20.25" thickTop="1">
      <c r="C126" s="4"/>
      <c r="D126" s="4"/>
      <c r="E126" s="4"/>
      <c r="F126" s="4"/>
    </row>
    <row r="127" spans="3:6" ht="19.5">
      <c r="C127" s="4"/>
      <c r="D127" s="4"/>
      <c r="E127" s="4"/>
      <c r="F127" s="4"/>
    </row>
    <row r="128" spans="3:6" ht="19.5">
      <c r="C128" s="4"/>
      <c r="D128" s="4"/>
      <c r="E128" s="5"/>
      <c r="F128" s="4"/>
    </row>
    <row r="129" spans="3:6" ht="19.5">
      <c r="C129" s="4"/>
      <c r="D129" s="4"/>
      <c r="E129" s="5"/>
      <c r="F129" s="4"/>
    </row>
    <row r="130" spans="3:6" ht="19.5">
      <c r="C130" s="4"/>
      <c r="D130" s="4"/>
      <c r="E130" s="5"/>
      <c r="F130" s="4"/>
    </row>
    <row r="131" spans="3:6" ht="19.5">
      <c r="C131" s="4"/>
      <c r="D131" s="4"/>
      <c r="E131" s="5"/>
      <c r="F131" s="4"/>
    </row>
    <row r="132" spans="3:6" ht="19.5">
      <c r="C132" s="4"/>
      <c r="D132" s="4"/>
      <c r="E132" s="4"/>
      <c r="F132" s="4"/>
    </row>
    <row r="133" spans="3:6" ht="19.5">
      <c r="C133" s="4"/>
      <c r="D133" s="4"/>
      <c r="E133" s="4"/>
      <c r="F133" s="4"/>
    </row>
    <row r="134" spans="3:6" ht="19.5">
      <c r="C134" s="4"/>
      <c r="D134" s="4"/>
      <c r="E134" s="4"/>
      <c r="F134" s="4"/>
    </row>
    <row r="135" spans="3:6" ht="19.5">
      <c r="C135" s="4"/>
      <c r="D135" s="4"/>
      <c r="E135" s="4"/>
      <c r="F135" s="4"/>
    </row>
    <row r="136" spans="3:6" ht="19.5">
      <c r="C136" s="4"/>
      <c r="D136" s="4"/>
      <c r="E136" s="4"/>
      <c r="F136" s="4"/>
    </row>
    <row r="137" spans="3:6" ht="19.5">
      <c r="C137" s="4"/>
      <c r="D137" s="4"/>
      <c r="E137" s="4"/>
      <c r="F137" s="4"/>
    </row>
    <row r="138" spans="3:6" ht="19.5">
      <c r="C138" s="4"/>
      <c r="D138" s="4"/>
      <c r="E138" s="4"/>
      <c r="F138" s="4"/>
    </row>
    <row r="139" spans="3:6" ht="19.5">
      <c r="C139" s="4"/>
      <c r="D139" s="4"/>
      <c r="E139" s="4"/>
      <c r="F139" s="4"/>
    </row>
    <row r="140" spans="3:6" ht="19.5">
      <c r="C140" s="4"/>
      <c r="D140" s="4"/>
      <c r="E140" s="4"/>
      <c r="F140" s="4"/>
    </row>
    <row r="141" spans="3:6" ht="19.5">
      <c r="C141" s="4"/>
      <c r="D141" s="4"/>
      <c r="E141" s="4"/>
      <c r="F141" s="4"/>
    </row>
    <row r="142" spans="3:6" ht="19.5">
      <c r="C142" s="4"/>
      <c r="D142" s="4"/>
      <c r="E142" s="4"/>
      <c r="F142" s="4"/>
    </row>
    <row r="143" spans="3:6" ht="19.5">
      <c r="C143" s="4"/>
      <c r="D143" s="4"/>
      <c r="E143" s="4"/>
      <c r="F143" s="4"/>
    </row>
    <row r="144" spans="3:6" ht="19.5">
      <c r="C144" s="4"/>
      <c r="D144" s="4"/>
      <c r="E144" s="4"/>
      <c r="F144" s="4"/>
    </row>
    <row r="145" spans="3:6" ht="19.5">
      <c r="C145" s="4"/>
      <c r="D145" s="4"/>
      <c r="E145" s="4"/>
      <c r="F145" s="4"/>
    </row>
    <row r="146" spans="3:6" ht="19.5">
      <c r="C146" s="4"/>
      <c r="D146" s="4"/>
      <c r="E146" s="4"/>
      <c r="F146" s="4"/>
    </row>
    <row r="147" s="11" customFormat="1" ht="19.5"/>
    <row r="148" s="59" customFormat="1" ht="18.75"/>
    <row r="149" s="11" customFormat="1" ht="7.5" customHeight="1"/>
    <row r="150" s="11" customFormat="1" ht="19.5"/>
    <row r="151" s="11" customFormat="1" ht="19.5"/>
    <row r="152" s="11" customFormat="1" ht="19.5"/>
    <row r="153" s="11" customFormat="1" ht="19.5"/>
    <row r="154" s="11" customFormat="1" ht="19.5"/>
    <row r="155" s="11" customFormat="1" ht="26.25" customHeight="1">
      <c r="A155" s="77" t="s">
        <v>110</v>
      </c>
    </row>
    <row r="156" s="11" customFormat="1" ht="19.5"/>
    <row r="157" s="11" customFormat="1" ht="19.5"/>
    <row r="158" s="11" customFormat="1" ht="19.5"/>
    <row r="159" s="11" customFormat="1" ht="19.5"/>
    <row r="160" s="11" customFormat="1" ht="19.5"/>
    <row r="161" s="11" customFormat="1" ht="19.5"/>
    <row r="162" s="11" customFormat="1" ht="19.5"/>
    <row r="163" s="11" customFormat="1" ht="18.75" customHeight="1"/>
    <row r="164" s="11" customFormat="1" ht="19.5"/>
    <row r="165" s="11" customFormat="1" ht="19.5"/>
    <row r="166" s="11" customFormat="1" ht="19.5"/>
    <row r="167" s="11" customFormat="1" ht="18.75" customHeight="1"/>
    <row r="168" s="11" customFormat="1" ht="18.75" customHeight="1"/>
    <row r="169" s="11" customFormat="1" ht="19.5"/>
    <row r="170" s="11" customFormat="1" ht="19.5"/>
    <row r="171" s="11" customFormat="1" ht="19.5"/>
    <row r="172" s="11" customFormat="1" ht="19.5"/>
    <row r="173" s="11" customFormat="1" ht="19.5"/>
    <row r="174" s="11" customFormat="1" ht="19.5"/>
    <row r="175" s="11" customFormat="1" ht="19.5"/>
    <row r="176" s="11" customFormat="1" ht="19.5"/>
    <row r="177" s="11" customFormat="1" ht="19.5"/>
    <row r="178" s="11" customFormat="1" ht="19.5"/>
    <row r="179" s="11" customFormat="1" ht="19.5"/>
    <row r="180" s="11" customFormat="1" ht="19.5"/>
    <row r="181" s="11" customFormat="1" ht="19.5"/>
    <row r="182" s="11" customFormat="1" ht="19.5"/>
    <row r="183" s="11" customFormat="1" ht="19.5"/>
    <row r="184" s="11" customFormat="1" ht="19.5"/>
    <row r="185" s="11" customFormat="1" ht="19.5"/>
    <row r="186" s="11" customFormat="1" ht="19.5"/>
    <row r="187" s="11" customFormat="1" ht="19.5"/>
    <row r="188" s="11" customFormat="1" ht="19.5"/>
    <row r="189" s="11" customFormat="1" ht="19.5"/>
    <row r="190" s="11" customFormat="1" ht="19.5"/>
    <row r="191" s="11" customFormat="1" ht="19.5"/>
    <row r="192" s="11" customFormat="1" ht="19.5"/>
    <row r="193" s="11" customFormat="1" ht="19.5"/>
    <row r="194" s="11" customFormat="1" ht="19.5"/>
    <row r="195" s="11" customFormat="1" ht="19.5"/>
    <row r="196" s="11" customFormat="1" ht="19.5"/>
    <row r="197" s="11" customFormat="1" ht="19.5"/>
    <row r="198" s="11" customFormat="1" ht="19.5"/>
    <row r="199" s="11" customFormat="1" ht="19.5"/>
    <row r="200" s="11" customFormat="1" ht="19.5"/>
    <row r="201" s="11" customFormat="1" ht="19.5"/>
    <row r="202" s="11" customFormat="1" ht="19.5"/>
    <row r="203" s="11" customFormat="1" ht="19.5"/>
    <row r="204" s="11" customFormat="1" ht="14.25" customHeight="1"/>
    <row r="205" s="11" customFormat="1" ht="19.5"/>
    <row r="206" s="11" customFormat="1" ht="19.5"/>
    <row r="207" s="11" customFormat="1" ht="19.5"/>
    <row r="208" s="11" customFormat="1" ht="19.5"/>
    <row r="209" s="11" customFormat="1" ht="19.5"/>
    <row r="210" s="11" customFormat="1" ht="19.5"/>
    <row r="211" s="11" customFormat="1" ht="19.5"/>
    <row r="212" s="11" customFormat="1" ht="13.5" customHeight="1"/>
    <row r="213" s="11" customFormat="1" ht="18.75" customHeight="1"/>
    <row r="214" s="11" customFormat="1" ht="18.75" customHeight="1"/>
    <row r="215" s="11" customFormat="1" ht="19.5"/>
    <row r="216" s="11" customFormat="1" ht="19.5"/>
    <row r="217" s="11" customFormat="1" ht="19.5"/>
    <row r="218" s="11" customFormat="1" ht="19.5"/>
    <row r="219" s="11" customFormat="1" ht="19.5"/>
    <row r="220" s="11" customFormat="1" ht="19.5"/>
    <row r="221" s="11" customFormat="1" ht="10.5" customHeight="1"/>
    <row r="222" s="11" customFormat="1" ht="19.5"/>
    <row r="223" s="11" customFormat="1" ht="19.5"/>
    <row r="224" s="11" customFormat="1" ht="19.5"/>
    <row r="225" s="11" customFormat="1" ht="15.75" customHeight="1"/>
    <row r="226" s="11" customFormat="1" ht="19.5"/>
    <row r="227" s="11" customFormat="1" ht="19.5"/>
    <row r="228" s="11" customFormat="1" ht="19.5"/>
    <row r="229" s="11" customFormat="1" ht="19.5"/>
    <row r="230" s="11" customFormat="1" ht="15.75" customHeight="1"/>
    <row r="231" s="11" customFormat="1" ht="19.5"/>
    <row r="232" s="11" customFormat="1" ht="19.5"/>
    <row r="233" s="11" customFormat="1" ht="19.5"/>
    <row r="234" s="11" customFormat="1" ht="19.5"/>
    <row r="235" s="11" customFormat="1" ht="19.5"/>
    <row r="236" s="11" customFormat="1" ht="19.5"/>
    <row r="237" s="11" customFormat="1" ht="20.25" customHeight="1"/>
    <row r="238" s="11" customFormat="1" ht="19.5"/>
    <row r="239" s="11" customFormat="1" ht="19.5"/>
    <row r="240" s="11" customFormat="1" ht="19.5"/>
    <row r="241" s="11" customFormat="1" ht="19.5"/>
    <row r="242" s="11" customFormat="1" ht="19.5"/>
    <row r="243" s="11" customFormat="1" ht="19.5"/>
    <row r="244" s="11" customFormat="1" ht="19.5"/>
    <row r="245" s="11" customFormat="1" ht="19.5"/>
    <row r="246" s="11" customFormat="1" ht="19.5"/>
    <row r="247" s="11" customFormat="1" ht="19.5"/>
    <row r="248" s="11" customFormat="1" ht="19.5"/>
    <row r="249" s="11" customFormat="1" ht="19.5"/>
    <row r="250" s="11" customFormat="1" ht="19.5"/>
    <row r="251" s="11" customFormat="1" ht="19.5"/>
    <row r="252" s="11" customFormat="1" ht="19.5"/>
    <row r="253" s="11" customFormat="1" ht="19.5"/>
    <row r="254" s="11" customFormat="1" ht="19.5"/>
    <row r="255" s="11" customFormat="1" ht="19.5"/>
    <row r="256" s="11" customFormat="1" ht="19.5"/>
    <row r="257" s="11" customFormat="1" ht="19.5"/>
    <row r="258" s="11" customFormat="1" ht="19.5"/>
    <row r="259" s="11" customFormat="1" ht="19.5"/>
    <row r="260" s="11" customFormat="1" ht="19.5"/>
    <row r="261" s="11" customFormat="1" ht="19.5"/>
    <row r="262" s="11" customFormat="1" ht="19.5"/>
    <row r="263" s="11" customFormat="1" ht="19.5"/>
    <row r="264" s="11" customFormat="1" ht="19.5"/>
    <row r="265" s="11" customFormat="1" ht="19.5"/>
    <row r="266" s="11" customFormat="1" ht="19.5"/>
    <row r="267" s="11" customFormat="1" ht="19.5"/>
    <row r="268" s="11" customFormat="1" ht="19.5"/>
    <row r="269" s="11" customFormat="1" ht="19.5"/>
    <row r="270" s="11" customFormat="1" ht="19.5"/>
    <row r="271" s="11" customFormat="1" ht="19.5"/>
    <row r="272" s="11" customFormat="1" ht="19.5"/>
    <row r="273" s="11" customFormat="1" ht="19.5"/>
    <row r="274" s="11" customFormat="1" ht="19.5"/>
    <row r="275" s="11" customFormat="1" ht="19.5"/>
    <row r="276" s="11" customFormat="1" ht="19.5"/>
    <row r="277" s="11" customFormat="1" ht="19.5"/>
    <row r="278" s="11" customFormat="1" ht="19.5"/>
    <row r="279" s="11" customFormat="1" ht="19.5"/>
    <row r="280" s="11" customFormat="1" ht="19.5"/>
    <row r="281" s="11" customFormat="1" ht="19.5"/>
    <row r="282" s="11" customFormat="1" ht="19.5"/>
    <row r="283" s="11" customFormat="1" ht="19.5"/>
    <row r="284" s="11" customFormat="1" ht="19.5"/>
    <row r="285" s="11" customFormat="1" ht="19.5"/>
    <row r="286" s="11" customFormat="1" ht="19.5"/>
    <row r="287" s="11" customFormat="1" ht="19.5"/>
    <row r="288" s="11" customFormat="1" ht="19.5"/>
    <row r="289" s="11" customFormat="1" ht="19.5"/>
    <row r="290" s="11" customFormat="1" ht="19.5"/>
    <row r="291" s="11" customFormat="1" ht="19.5"/>
    <row r="292" s="11" customFormat="1" ht="19.5"/>
    <row r="293" s="11" customFormat="1" ht="19.5"/>
    <row r="294" s="11" customFormat="1" ht="19.5"/>
    <row r="295" s="11" customFormat="1" ht="19.5"/>
    <row r="296" s="11" customFormat="1" ht="19.5"/>
    <row r="297" s="11" customFormat="1" ht="19.5"/>
    <row r="298" s="11" customFormat="1" ht="19.5"/>
    <row r="299" s="11" customFormat="1" ht="19.5"/>
    <row r="300" s="11" customFormat="1" ht="19.5"/>
    <row r="301" s="11" customFormat="1" ht="19.5"/>
    <row r="302" s="11" customFormat="1" ht="19.5"/>
    <row r="303" s="11" customFormat="1" ht="19.5"/>
    <row r="304" s="11" customFormat="1" ht="19.5"/>
    <row r="305" s="11" customFormat="1" ht="19.5"/>
    <row r="306" s="11" customFormat="1" ht="19.5"/>
    <row r="307" s="11" customFormat="1" ht="19.5"/>
    <row r="308" s="11" customFormat="1" ht="19.5"/>
    <row r="309" s="11" customFormat="1" ht="19.5"/>
    <row r="310" s="11" customFormat="1" ht="19.5"/>
    <row r="311" s="11" customFormat="1" ht="19.5"/>
    <row r="312" s="11" customFormat="1" ht="19.5"/>
    <row r="313" s="11" customFormat="1" ht="19.5"/>
    <row r="314" s="11" customFormat="1" ht="19.5"/>
    <row r="315" s="11" customFormat="1" ht="19.5"/>
    <row r="316" s="11" customFormat="1" ht="19.5"/>
    <row r="317" s="11" customFormat="1" ht="19.5"/>
    <row r="318" s="11" customFormat="1" ht="19.5"/>
    <row r="319" s="11" customFormat="1" ht="19.5"/>
    <row r="320" s="11" customFormat="1" ht="19.5"/>
    <row r="321" s="11" customFormat="1" ht="19.5"/>
    <row r="322" s="11" customFormat="1" ht="19.5"/>
    <row r="323" s="11" customFormat="1" ht="19.5"/>
    <row r="324" s="11" customFormat="1" ht="19.5"/>
    <row r="325" s="11" customFormat="1" ht="19.5"/>
    <row r="326" s="11" customFormat="1" ht="19.5"/>
    <row r="327" s="11" customFormat="1" ht="19.5"/>
    <row r="328" s="11" customFormat="1" ht="19.5"/>
    <row r="329" s="11" customFormat="1" ht="19.5"/>
    <row r="330" s="11" customFormat="1" ht="19.5"/>
    <row r="331" s="11" customFormat="1" ht="19.5"/>
    <row r="332" s="11" customFormat="1" ht="19.5"/>
    <row r="333" s="11" customFormat="1" ht="19.5"/>
    <row r="334" s="11" customFormat="1" ht="19.5"/>
    <row r="335" s="11" customFormat="1" ht="19.5"/>
    <row r="336" s="11" customFormat="1" ht="19.5"/>
    <row r="337" s="11" customFormat="1" ht="19.5"/>
    <row r="338" s="11" customFormat="1" ht="19.5"/>
    <row r="339" s="11" customFormat="1" ht="19.5"/>
    <row r="340" s="11" customFormat="1" ht="19.5"/>
    <row r="341" s="11" customFormat="1" ht="19.5"/>
    <row r="342" s="11" customFormat="1" ht="19.5"/>
    <row r="343" s="11" customFormat="1" ht="19.5"/>
    <row r="344" s="11" customFormat="1" ht="19.5"/>
    <row r="345" s="11" customFormat="1" ht="19.5"/>
    <row r="346" s="11" customFormat="1" ht="19.5"/>
    <row r="347" s="11" customFormat="1" ht="19.5"/>
    <row r="348" s="11" customFormat="1" ht="19.5"/>
    <row r="349" s="11" customFormat="1" ht="19.5"/>
  </sheetData>
  <printOptions/>
  <pageMargins left="0.7874015748031497" right="0.2362204724409449" top="0.5905511811023623" bottom="0.7874015748031497" header="0.5118110236220472" footer="0.5118110236220472"/>
  <pageSetup fitToHeight="0" fitToWidth="0"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2">
      <selection activeCell="A47" sqref="A47"/>
    </sheetView>
  </sheetViews>
  <sheetFormatPr defaultColWidth="9.33203125" defaultRowHeight="21"/>
  <cols>
    <col min="1" max="1" width="64.16015625" style="11" customWidth="1"/>
    <col min="2" max="2" width="12.5" style="11" customWidth="1"/>
    <col min="3" max="4" width="18.83203125" style="11" bestFit="1" customWidth="1"/>
    <col min="5" max="6" width="17" style="11" bestFit="1" customWidth="1"/>
    <col min="7" max="16384" width="9.33203125" style="11" customWidth="1"/>
  </cols>
  <sheetData>
    <row r="1" spans="3:6" s="1" customFormat="1" ht="19.5">
      <c r="C1" s="4"/>
      <c r="D1" s="4"/>
      <c r="E1" s="4"/>
      <c r="F1" s="4">
        <v>6</v>
      </c>
    </row>
    <row r="2" spans="1:6" s="1" customFormat="1" ht="19.5">
      <c r="A2" s="16" t="s">
        <v>29</v>
      </c>
      <c r="B2" s="17"/>
      <c r="C2" s="18"/>
      <c r="D2" s="18"/>
      <c r="E2" s="18"/>
      <c r="F2" s="18"/>
    </row>
    <row r="3" spans="1:6" s="1" customFormat="1" ht="19.5">
      <c r="A3" s="85" t="s">
        <v>12</v>
      </c>
      <c r="B3" s="85"/>
      <c r="C3" s="85"/>
      <c r="D3" s="85"/>
      <c r="E3" s="85"/>
      <c r="F3" s="85"/>
    </row>
    <row r="4" spans="1:6" s="1" customFormat="1" ht="19.5">
      <c r="A4" s="86" t="s">
        <v>50</v>
      </c>
      <c r="B4" s="86"/>
      <c r="C4" s="86"/>
      <c r="D4" s="86"/>
      <c r="E4" s="86"/>
      <c r="F4" s="86"/>
    </row>
    <row r="5" spans="1:6" s="1" customFormat="1" ht="19.5">
      <c r="A5" s="19"/>
      <c r="B5" s="20"/>
      <c r="C5" s="36"/>
      <c r="D5" s="36"/>
      <c r="E5" s="36"/>
      <c r="F5" s="8" t="s">
        <v>46</v>
      </c>
    </row>
    <row r="6" spans="1:6" s="14" customFormat="1" ht="19.5">
      <c r="A6" s="13"/>
      <c r="B6" s="13"/>
      <c r="C6" s="79" t="s">
        <v>1</v>
      </c>
      <c r="D6" s="79"/>
      <c r="E6" s="79" t="s">
        <v>2</v>
      </c>
      <c r="F6" s="79"/>
    </row>
    <row r="7" spans="1:6" s="14" customFormat="1" ht="19.5">
      <c r="A7" s="15"/>
      <c r="B7" s="15"/>
      <c r="C7" s="22" t="s">
        <v>41</v>
      </c>
      <c r="D7" s="22" t="s">
        <v>38</v>
      </c>
      <c r="E7" s="22" t="s">
        <v>41</v>
      </c>
      <c r="F7" s="22" t="s">
        <v>38</v>
      </c>
    </row>
    <row r="8" spans="1:6" s="1" customFormat="1" ht="19.5">
      <c r="A8" s="60"/>
      <c r="B8" s="60"/>
      <c r="C8" s="60"/>
      <c r="D8" s="60"/>
      <c r="E8" s="60"/>
      <c r="F8" s="60"/>
    </row>
    <row r="9" spans="1:6" s="1" customFormat="1" ht="19.5">
      <c r="A9" s="1" t="s">
        <v>22</v>
      </c>
      <c r="B9" s="1" t="s">
        <v>5</v>
      </c>
      <c r="C9" s="2"/>
      <c r="D9" s="2"/>
      <c r="E9" s="2"/>
      <c r="F9" s="2"/>
    </row>
    <row r="10" spans="1:6" s="1" customFormat="1" ht="19.5">
      <c r="A10" s="1" t="s">
        <v>13</v>
      </c>
      <c r="C10" s="46">
        <v>1332336427.91</v>
      </c>
      <c r="D10" s="46">
        <v>1275731923.81</v>
      </c>
      <c r="E10" s="46">
        <v>939561312.67</v>
      </c>
      <c r="F10" s="46">
        <v>815867661.39</v>
      </c>
    </row>
    <row r="11" spans="1:6" s="1" customFormat="1" ht="19.5">
      <c r="A11" s="1" t="s">
        <v>81</v>
      </c>
      <c r="B11" s="1" t="s">
        <v>5</v>
      </c>
      <c r="C11" s="46">
        <v>2425319.45</v>
      </c>
      <c r="D11" s="46">
        <v>10768136.56</v>
      </c>
      <c r="E11" s="46">
        <v>10498777.81</v>
      </c>
      <c r="F11" s="46">
        <v>8590023.26</v>
      </c>
    </row>
    <row r="12" spans="1:6" s="1" customFormat="1" ht="19.5">
      <c r="A12" s="1" t="s">
        <v>117</v>
      </c>
      <c r="C12" s="50">
        <v>0</v>
      </c>
      <c r="D12" s="50">
        <v>0</v>
      </c>
      <c r="E12" s="50">
        <v>12800868.67</v>
      </c>
      <c r="F12" s="50">
        <v>0</v>
      </c>
    </row>
    <row r="13" spans="1:6" s="1" customFormat="1" ht="19.5">
      <c r="A13" s="1" t="s">
        <v>82</v>
      </c>
      <c r="C13" s="46">
        <v>7541607.68</v>
      </c>
      <c r="D13" s="46">
        <v>8125758.11</v>
      </c>
      <c r="E13" s="46">
        <v>7541607.68</v>
      </c>
      <c r="F13" s="46">
        <v>8125758.11</v>
      </c>
    </row>
    <row r="14" spans="1:6" s="1" customFormat="1" ht="19.5">
      <c r="A14" s="1" t="s">
        <v>14</v>
      </c>
      <c r="B14" s="1" t="s">
        <v>5</v>
      </c>
      <c r="C14" s="49">
        <f>SUM(C10:C13)</f>
        <v>1342303355.0400002</v>
      </c>
      <c r="D14" s="49">
        <f>SUM(D10:D13)</f>
        <v>1294625818.4799998</v>
      </c>
      <c r="E14" s="49">
        <f>SUM(E10:E13)</f>
        <v>970402566.8299998</v>
      </c>
      <c r="F14" s="49">
        <f>SUM(F10:F13)</f>
        <v>832583442.76</v>
      </c>
    </row>
    <row r="15" spans="1:6" s="1" customFormat="1" ht="19.5">
      <c r="A15" s="1" t="s">
        <v>23</v>
      </c>
      <c r="B15" s="1" t="s">
        <v>5</v>
      </c>
      <c r="C15" s="43"/>
      <c r="D15" s="6"/>
      <c r="E15" s="43"/>
      <c r="F15" s="6"/>
    </row>
    <row r="16" spans="1:6" s="1" customFormat="1" ht="19.5">
      <c r="A16" s="1" t="s">
        <v>80</v>
      </c>
      <c r="B16" s="1" t="s">
        <v>5</v>
      </c>
      <c r="C16" s="46">
        <v>1054069472.22</v>
      </c>
      <c r="D16" s="46">
        <v>1113728475.28</v>
      </c>
      <c r="E16" s="46">
        <v>748886659.04</v>
      </c>
      <c r="F16" s="46">
        <v>694591847.4</v>
      </c>
    </row>
    <row r="17" spans="1:6" s="1" customFormat="1" ht="19.5">
      <c r="A17" s="1" t="s">
        <v>83</v>
      </c>
      <c r="C17" s="46">
        <v>135157321.15</v>
      </c>
      <c r="D17" s="46">
        <v>163987144.29</v>
      </c>
      <c r="E17" s="46">
        <v>105237435.15</v>
      </c>
      <c r="F17" s="46">
        <f>134275645.99+379918</f>
        <v>134655563.99</v>
      </c>
    </row>
    <row r="18" spans="1:6" s="1" customFormat="1" ht="19.5">
      <c r="A18" s="1" t="s">
        <v>118</v>
      </c>
      <c r="C18" s="46">
        <v>0</v>
      </c>
      <c r="D18" s="46">
        <v>0</v>
      </c>
      <c r="E18" s="46">
        <v>0</v>
      </c>
      <c r="F18" s="46">
        <v>13172138.35</v>
      </c>
    </row>
    <row r="19" spans="1:6" s="1" customFormat="1" ht="19.5">
      <c r="A19" s="1" t="s">
        <v>155</v>
      </c>
      <c r="B19" s="61" t="s">
        <v>47</v>
      </c>
      <c r="C19" s="46">
        <v>1800000</v>
      </c>
      <c r="D19" s="46">
        <v>1800000</v>
      </c>
      <c r="E19" s="46">
        <v>1800000</v>
      </c>
      <c r="F19" s="46">
        <v>1800000</v>
      </c>
    </row>
    <row r="20" spans="1:6" s="1" customFormat="1" ht="19.5">
      <c r="A20" s="1" t="s">
        <v>15</v>
      </c>
      <c r="B20" s="1" t="s">
        <v>5</v>
      </c>
      <c r="C20" s="49">
        <f>SUM(C16:C19)</f>
        <v>1191026793.3700001</v>
      </c>
      <c r="D20" s="49">
        <f>SUM(D16:D19)</f>
        <v>1279515619.57</v>
      </c>
      <c r="E20" s="49">
        <f>SUM(E16:E19)</f>
        <v>855924094.1899999</v>
      </c>
      <c r="F20" s="49">
        <f>SUM(F16:F19)</f>
        <v>844219549.74</v>
      </c>
    </row>
    <row r="21" s="1" customFormat="1" ht="19.5">
      <c r="A21" s="1" t="s">
        <v>120</v>
      </c>
    </row>
    <row r="22" spans="1:6" s="1" customFormat="1" ht="19.5">
      <c r="A22" s="1" t="s">
        <v>119</v>
      </c>
      <c r="C22" s="46">
        <f>C14-C20</f>
        <v>151276561.67000008</v>
      </c>
      <c r="D22" s="46">
        <f>D14-D20</f>
        <v>15110198.909999847</v>
      </c>
      <c r="E22" s="46">
        <f>E14-E20</f>
        <v>114478472.63999987</v>
      </c>
      <c r="F22" s="46">
        <f>F14-F20</f>
        <v>-11636106.98000002</v>
      </c>
    </row>
    <row r="23" spans="1:6" s="1" customFormat="1" ht="19.5">
      <c r="A23" s="1" t="s">
        <v>16</v>
      </c>
      <c r="C23" s="47">
        <v>-53076282.42</v>
      </c>
      <c r="D23" s="47">
        <v>-54544176.86</v>
      </c>
      <c r="E23" s="47">
        <v>-32144168.1</v>
      </c>
      <c r="F23" s="47">
        <v>-32669481.6</v>
      </c>
    </row>
    <row r="24" spans="1:6" s="1" customFormat="1" ht="19.5">
      <c r="A24" s="1" t="s">
        <v>40</v>
      </c>
      <c r="C24" s="48">
        <v>-7436795.5</v>
      </c>
      <c r="D24" s="48">
        <v>-2276515.19</v>
      </c>
      <c r="E24" s="48">
        <v>0</v>
      </c>
      <c r="F24" s="48">
        <v>0</v>
      </c>
    </row>
    <row r="25" spans="1:8" s="1" customFormat="1" ht="19.5">
      <c r="A25" s="1" t="s">
        <v>121</v>
      </c>
      <c r="C25" s="47">
        <f>SUM(C22:C24)</f>
        <v>90763483.75000007</v>
      </c>
      <c r="D25" s="47">
        <f>SUM(D22:D24)</f>
        <v>-41710493.14000015</v>
      </c>
      <c r="E25" s="47">
        <f>SUM(E22:E24)</f>
        <v>82334304.53999987</v>
      </c>
      <c r="F25" s="47">
        <f>SUM(F22:F24)</f>
        <v>-44305588.58000002</v>
      </c>
      <c r="G25" s="9"/>
      <c r="H25" s="9"/>
    </row>
    <row r="26" spans="1:8" s="1" customFormat="1" ht="19.5">
      <c r="A26" s="1" t="s">
        <v>127</v>
      </c>
      <c r="C26" s="47">
        <v>-8429179.21</v>
      </c>
      <c r="D26" s="47">
        <v>-2595095.44</v>
      </c>
      <c r="E26" s="47">
        <v>0</v>
      </c>
      <c r="F26" s="47">
        <v>0</v>
      </c>
      <c r="G26" s="9"/>
      <c r="H26" s="9"/>
    </row>
    <row r="27" spans="1:6" s="1" customFormat="1" ht="20.25" thickBot="1">
      <c r="A27" s="1" t="s">
        <v>122</v>
      </c>
      <c r="C27" s="52">
        <f>SUM(C25:C26)</f>
        <v>82334304.54000008</v>
      </c>
      <c r="D27" s="52">
        <f>SUM(D25:D26)</f>
        <v>-44305588.58000015</v>
      </c>
      <c r="E27" s="52">
        <f>SUM(E25:E26)</f>
        <v>82334304.53999987</v>
      </c>
      <c r="F27" s="52">
        <f>SUM(F25:F26)</f>
        <v>-44305588.58000002</v>
      </c>
    </row>
    <row r="28" spans="3:6" s="1" customFormat="1" ht="20.25" thickTop="1">
      <c r="C28" s="47"/>
      <c r="D28" s="47"/>
      <c r="E28" s="47"/>
      <c r="F28" s="47"/>
    </row>
    <row r="29" spans="1:6" s="1" customFormat="1" ht="19.5">
      <c r="A29" s="1" t="s">
        <v>156</v>
      </c>
      <c r="B29" s="1" t="s">
        <v>5</v>
      </c>
      <c r="C29" s="62">
        <f>+C27/C30</f>
        <v>3.8882781103606914</v>
      </c>
      <c r="D29" s="62">
        <f>+D27/D30</f>
        <v>-2.0923532566983294</v>
      </c>
      <c r="E29" s="62">
        <f>+E27/E30</f>
        <v>3.8882781103606816</v>
      </c>
      <c r="F29" s="62">
        <f>+F27/F30</f>
        <v>-2.092353256698323</v>
      </c>
    </row>
    <row r="30" spans="1:6" s="1" customFormat="1" ht="19.5">
      <c r="A30" s="1" t="s">
        <v>157</v>
      </c>
      <c r="B30" s="1" t="s">
        <v>5</v>
      </c>
      <c r="C30" s="24">
        <v>21175004</v>
      </c>
      <c r="D30" s="24">
        <v>21175004</v>
      </c>
      <c r="E30" s="24">
        <v>21175004</v>
      </c>
      <c r="F30" s="24">
        <v>21175004</v>
      </c>
    </row>
    <row r="31" spans="3:6" s="1" customFormat="1" ht="19.5">
      <c r="C31" s="63"/>
      <c r="D31" s="2"/>
      <c r="E31" s="64"/>
      <c r="F31" s="23"/>
    </row>
    <row r="32" spans="3:6" s="1" customFormat="1" ht="19.5">
      <c r="C32" s="63"/>
      <c r="D32" s="2"/>
      <c r="E32" s="2"/>
      <c r="F32" s="2"/>
    </row>
    <row r="33" spans="3:5" s="1" customFormat="1" ht="19.5">
      <c r="C33" s="2"/>
      <c r="D33" s="2"/>
      <c r="E33" s="13" t="s">
        <v>5</v>
      </c>
    </row>
    <row r="34" spans="3:5" s="1" customFormat="1" ht="19.5">
      <c r="C34" s="2"/>
      <c r="D34" s="2"/>
      <c r="E34" s="13" t="s">
        <v>5</v>
      </c>
    </row>
    <row r="35" spans="3:5" s="1" customFormat="1" ht="19.5">
      <c r="C35" s="2"/>
      <c r="D35" s="2"/>
      <c r="E35" s="13"/>
    </row>
    <row r="36" spans="3:5" s="1" customFormat="1" ht="19.5">
      <c r="C36" s="2"/>
      <c r="D36" s="2"/>
      <c r="E36" s="13"/>
    </row>
    <row r="37" spans="3:5" s="1" customFormat="1" ht="19.5">
      <c r="C37" s="2"/>
      <c r="D37" s="2"/>
      <c r="E37" s="13"/>
    </row>
    <row r="38" spans="3:5" s="1" customFormat="1" ht="19.5">
      <c r="C38" s="2"/>
      <c r="D38" s="2"/>
      <c r="E38" s="13"/>
    </row>
    <row r="39" spans="3:5" s="1" customFormat="1" ht="19.5">
      <c r="C39" s="2"/>
      <c r="D39" s="2"/>
      <c r="E39" s="13"/>
    </row>
    <row r="40" spans="3:5" s="1" customFormat="1" ht="19.5">
      <c r="C40" s="2"/>
      <c r="D40" s="2"/>
      <c r="E40" s="2"/>
    </row>
    <row r="41" spans="3:5" s="1" customFormat="1" ht="19.5">
      <c r="C41" s="2"/>
      <c r="D41" s="2"/>
      <c r="E41" s="2"/>
    </row>
    <row r="42" spans="3:5" s="1" customFormat="1" ht="19.5">
      <c r="C42" s="2"/>
      <c r="D42" s="2"/>
      <c r="E42" s="2"/>
    </row>
    <row r="43" spans="3:5" s="1" customFormat="1" ht="19.5">
      <c r="C43" s="2"/>
      <c r="D43" s="2"/>
      <c r="E43" s="2"/>
    </row>
    <row r="44" spans="3:5" s="1" customFormat="1" ht="14.25" customHeight="1">
      <c r="C44" s="2"/>
      <c r="D44" s="2"/>
      <c r="E44" s="2"/>
    </row>
    <row r="45" spans="3:5" s="1" customFormat="1" ht="19.5">
      <c r="C45" s="2"/>
      <c r="D45" s="2"/>
      <c r="E45" s="2"/>
    </row>
    <row r="46" spans="3:5" s="1" customFormat="1" ht="19.5">
      <c r="C46" s="2"/>
      <c r="D46" s="2"/>
      <c r="E46" s="2"/>
    </row>
    <row r="47" spans="3:5" s="1" customFormat="1" ht="19.5">
      <c r="C47" s="2"/>
      <c r="D47" s="2"/>
      <c r="E47" s="2"/>
    </row>
    <row r="48" spans="1:5" s="1" customFormat="1" ht="24" customHeight="1">
      <c r="A48" s="77" t="s">
        <v>110</v>
      </c>
      <c r="C48" s="2"/>
      <c r="D48" s="2"/>
      <c r="E48" s="2"/>
    </row>
    <row r="49" spans="3:5" s="1" customFormat="1" ht="19.5">
      <c r="C49" s="2"/>
      <c r="D49" s="2"/>
      <c r="E49" s="2"/>
    </row>
  </sheetData>
  <mergeCells count="2">
    <mergeCell ref="A3:F3"/>
    <mergeCell ref="A4:F4"/>
  </mergeCells>
  <printOptions/>
  <pageMargins left="0.7874015748031497" right="0.2362204724409449" top="0.5905511811023623" bottom="0.787401574803149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="80" zoomScaleNormal="80" workbookViewId="0" topLeftCell="B16">
      <selection activeCell="C24" sqref="C24"/>
    </sheetView>
  </sheetViews>
  <sheetFormatPr defaultColWidth="9.33203125" defaultRowHeight="21.75" customHeight="1"/>
  <cols>
    <col min="1" max="1" width="44.83203125" style="1" customWidth="1"/>
    <col min="2" max="2" width="19.83203125" style="1" customWidth="1"/>
    <col min="3" max="3" width="23" style="2" customWidth="1"/>
    <col min="4" max="4" width="24" style="2" bestFit="1" customWidth="1"/>
    <col min="5" max="5" width="26.16015625" style="2" bestFit="1" customWidth="1"/>
    <col min="6" max="6" width="26.16015625" style="1" bestFit="1" customWidth="1"/>
    <col min="7" max="7" width="21.5" style="1" bestFit="1" customWidth="1"/>
    <col min="8" max="8" width="17.66015625" style="1" customWidth="1"/>
    <col min="9" max="9" width="5.16015625" style="1" customWidth="1"/>
    <col min="10" max="16384" width="9" style="1" customWidth="1"/>
  </cols>
  <sheetData>
    <row r="1" spans="1:9" ht="21.75" customHeight="1">
      <c r="A1" s="16" t="s">
        <v>29</v>
      </c>
      <c r="B1" s="16"/>
      <c r="C1" s="16"/>
      <c r="D1" s="16"/>
      <c r="E1" s="16"/>
      <c r="F1" s="16"/>
      <c r="G1" s="16"/>
      <c r="H1" s="16"/>
      <c r="I1" s="34"/>
    </row>
    <row r="2" spans="1:9" ht="21.75" customHeight="1">
      <c r="A2" s="16" t="s">
        <v>17</v>
      </c>
      <c r="B2" s="16"/>
      <c r="C2" s="16"/>
      <c r="D2" s="16"/>
      <c r="E2" s="16"/>
      <c r="F2" s="16"/>
      <c r="G2" s="16"/>
      <c r="H2" s="16"/>
      <c r="I2" s="34"/>
    </row>
    <row r="3" spans="1:9" ht="21.75" customHeight="1">
      <c r="A3" s="16" t="str">
        <f>+'Page-6'!A4:F4</f>
        <v>For the Years ended on December 31, 2005 and 2004</v>
      </c>
      <c r="B3" s="27"/>
      <c r="C3" s="27"/>
      <c r="D3" s="27"/>
      <c r="E3" s="27"/>
      <c r="F3" s="27"/>
      <c r="G3" s="27"/>
      <c r="H3" s="27"/>
      <c r="I3" s="35"/>
    </row>
    <row r="4" spans="1:9" ht="17.25" customHeight="1">
      <c r="A4" s="16"/>
      <c r="B4" s="27"/>
      <c r="C4" s="27"/>
      <c r="D4" s="27"/>
      <c r="E4" s="27"/>
      <c r="F4" s="27"/>
      <c r="G4" s="27"/>
      <c r="H4" s="27"/>
      <c r="I4" s="35"/>
    </row>
    <row r="5" spans="1:9" ht="21.75" customHeight="1">
      <c r="A5" s="27" t="s">
        <v>1</v>
      </c>
      <c r="B5" s="27"/>
      <c r="C5" s="27"/>
      <c r="D5" s="27"/>
      <c r="E5" s="27"/>
      <c r="F5" s="27"/>
      <c r="G5" s="27"/>
      <c r="H5" s="27"/>
      <c r="I5" s="35"/>
    </row>
    <row r="6" spans="1:8" ht="21.75" customHeight="1">
      <c r="A6" s="20"/>
      <c r="B6" s="20"/>
      <c r="C6" s="36"/>
      <c r="D6" s="36"/>
      <c r="E6" s="36"/>
      <c r="F6" s="20"/>
      <c r="G6" s="20"/>
      <c r="H6" s="8" t="s">
        <v>46</v>
      </c>
    </row>
    <row r="7" spans="1:9" s="14" customFormat="1" ht="21.75" customHeight="1">
      <c r="A7" s="80"/>
      <c r="B7" s="83" t="s">
        <v>32</v>
      </c>
      <c r="C7" s="80" t="s">
        <v>129</v>
      </c>
      <c r="D7" s="80" t="s">
        <v>129</v>
      </c>
      <c r="E7" s="80" t="s">
        <v>133</v>
      </c>
      <c r="F7" s="81" t="s">
        <v>177</v>
      </c>
      <c r="G7" s="80" t="s">
        <v>27</v>
      </c>
      <c r="H7" s="80" t="s">
        <v>28</v>
      </c>
      <c r="I7" s="80"/>
    </row>
    <row r="8" spans="1:9" s="14" customFormat="1" ht="21.75" customHeight="1">
      <c r="A8" s="80"/>
      <c r="B8" s="80" t="s">
        <v>26</v>
      </c>
      <c r="C8" s="80" t="s">
        <v>130</v>
      </c>
      <c r="D8" s="80" t="s">
        <v>132</v>
      </c>
      <c r="E8" s="80" t="s">
        <v>134</v>
      </c>
      <c r="F8" s="84" t="s">
        <v>178</v>
      </c>
      <c r="G8" s="80" t="s">
        <v>35</v>
      </c>
      <c r="H8" s="80"/>
      <c r="I8" s="80"/>
    </row>
    <row r="9" spans="1:9" s="14" customFormat="1" ht="21.75" customHeight="1">
      <c r="A9" s="82"/>
      <c r="B9" s="82"/>
      <c r="C9" s="82" t="s">
        <v>131</v>
      </c>
      <c r="D9" s="82" t="s">
        <v>131</v>
      </c>
      <c r="E9" s="82" t="s">
        <v>135</v>
      </c>
      <c r="F9" s="82"/>
      <c r="G9" s="82" t="s">
        <v>36</v>
      </c>
      <c r="H9" s="82"/>
      <c r="I9" s="80"/>
    </row>
    <row r="10" spans="1:9" s="3" customFormat="1" ht="21.7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8" s="7" customFormat="1" ht="21.75" customHeight="1">
      <c r="A11" s="1" t="s">
        <v>84</v>
      </c>
      <c r="B11" s="33">
        <v>211750040</v>
      </c>
      <c r="C11" s="33">
        <v>379270698.86</v>
      </c>
      <c r="D11" s="33">
        <v>52183515.09</v>
      </c>
      <c r="E11" s="33">
        <v>-1732970.51</v>
      </c>
      <c r="F11" s="33">
        <v>-461813972.22</v>
      </c>
      <c r="G11" s="33">
        <v>20544572.57</v>
      </c>
      <c r="H11" s="33">
        <v>200201883.79</v>
      </c>
    </row>
    <row r="12" spans="1:8" s="7" customFormat="1" ht="21.75" customHeight="1">
      <c r="A12" s="1" t="s">
        <v>124</v>
      </c>
      <c r="B12" s="33">
        <v>0</v>
      </c>
      <c r="C12" s="33">
        <v>-43410578.88</v>
      </c>
      <c r="D12" s="33">
        <v>0</v>
      </c>
      <c r="E12" s="33">
        <v>0</v>
      </c>
      <c r="F12" s="33">
        <v>0</v>
      </c>
      <c r="G12" s="33">
        <v>0</v>
      </c>
      <c r="H12" s="33">
        <f aca="true" t="shared" si="0" ref="H12:H17">SUM(B12:G12)</f>
        <v>-43410578.88</v>
      </c>
    </row>
    <row r="13" spans="1:8" ht="21.75" customHeight="1">
      <c r="A13" s="7" t="s">
        <v>125</v>
      </c>
      <c r="B13" s="38">
        <v>0</v>
      </c>
      <c r="C13" s="38">
        <v>0</v>
      </c>
      <c r="D13" s="38">
        <v>0</v>
      </c>
      <c r="E13" s="38">
        <v>-315680</v>
      </c>
      <c r="F13" s="38">
        <v>0</v>
      </c>
      <c r="G13" s="38">
        <v>0</v>
      </c>
      <c r="H13" s="38">
        <f t="shared" si="0"/>
        <v>-315680</v>
      </c>
    </row>
    <row r="14" spans="1:8" ht="21.75" customHeight="1">
      <c r="A14" s="1" t="s">
        <v>126</v>
      </c>
      <c r="B14" s="39">
        <f aca="true" t="shared" si="1" ref="B14:G14">SUM(B11:B13)</f>
        <v>211750040</v>
      </c>
      <c r="C14" s="39">
        <f t="shared" si="1"/>
        <v>335860119.98</v>
      </c>
      <c r="D14" s="39">
        <f t="shared" si="1"/>
        <v>52183515.09</v>
      </c>
      <c r="E14" s="39">
        <f t="shared" si="1"/>
        <v>-2048650.51</v>
      </c>
      <c r="F14" s="39">
        <f t="shared" si="1"/>
        <v>-461813972.22</v>
      </c>
      <c r="G14" s="39">
        <f t="shared" si="1"/>
        <v>20544572.57</v>
      </c>
      <c r="H14" s="39">
        <f t="shared" si="0"/>
        <v>156475624.91000003</v>
      </c>
    </row>
    <row r="15" spans="1:8" ht="21.75" customHeight="1">
      <c r="A15" s="1" t="s">
        <v>85</v>
      </c>
      <c r="B15" s="39">
        <v>0</v>
      </c>
      <c r="C15" s="39">
        <v>0</v>
      </c>
      <c r="D15" s="39">
        <v>0</v>
      </c>
      <c r="E15" s="39">
        <v>0</v>
      </c>
      <c r="F15" s="39">
        <v>-44305588.58</v>
      </c>
      <c r="G15" s="39">
        <v>0</v>
      </c>
      <c r="H15" s="33">
        <f t="shared" si="0"/>
        <v>-44305588.58</v>
      </c>
    </row>
    <row r="16" spans="1:8" ht="21.75" customHeight="1">
      <c r="A16" s="1" t="s">
        <v>86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2395095.54</v>
      </c>
      <c r="H16" s="33">
        <f t="shared" si="0"/>
        <v>2395095.54</v>
      </c>
    </row>
    <row r="17" spans="1:8" s="7" customFormat="1" ht="21.75" customHeight="1">
      <c r="A17" s="1" t="s">
        <v>87</v>
      </c>
      <c r="B17" s="40">
        <f>SUM(B14:B15)</f>
        <v>211750040</v>
      </c>
      <c r="C17" s="40">
        <f>SUM(C14:C15)</f>
        <v>335860119.98</v>
      </c>
      <c r="D17" s="40">
        <f>SUM(D14:D15)</f>
        <v>52183515.09</v>
      </c>
      <c r="E17" s="40">
        <f>SUM(E14:E15)</f>
        <v>-2048650.51</v>
      </c>
      <c r="F17" s="40">
        <f>SUM(F14:F15)</f>
        <v>-506119560.8</v>
      </c>
      <c r="G17" s="40">
        <f>SUM(G14:G16)</f>
        <v>22939668.11</v>
      </c>
      <c r="H17" s="40">
        <f t="shared" si="0"/>
        <v>114565131.87000005</v>
      </c>
    </row>
    <row r="18" spans="1:8" s="7" customFormat="1" ht="21.75" customHeight="1">
      <c r="A18" s="1" t="s">
        <v>124</v>
      </c>
      <c r="B18" s="33">
        <v>0</v>
      </c>
      <c r="C18" s="33">
        <v>-43410578.88</v>
      </c>
      <c r="D18" s="33">
        <v>0</v>
      </c>
      <c r="E18" s="33">
        <v>0</v>
      </c>
      <c r="F18" s="33">
        <v>0</v>
      </c>
      <c r="G18" s="33">
        <v>0</v>
      </c>
      <c r="H18" s="33">
        <f>SUM(B18:G18)</f>
        <v>-43410578.88</v>
      </c>
    </row>
    <row r="19" spans="1:8" ht="21.75" customHeight="1">
      <c r="A19" s="7" t="s">
        <v>128</v>
      </c>
      <c r="B19" s="38">
        <v>0</v>
      </c>
      <c r="C19" s="38">
        <v>0</v>
      </c>
      <c r="D19" s="38">
        <v>0</v>
      </c>
      <c r="E19" s="38">
        <v>1497</v>
      </c>
      <c r="F19" s="38">
        <v>0</v>
      </c>
      <c r="G19" s="38">
        <v>0</v>
      </c>
      <c r="H19" s="38">
        <f>SUM(B19:G19)</f>
        <v>1497</v>
      </c>
    </row>
    <row r="20" spans="1:8" ht="21.75" customHeight="1">
      <c r="A20" s="1" t="s">
        <v>126</v>
      </c>
      <c r="B20" s="39">
        <f aca="true" t="shared" si="2" ref="B20:G20">SUM(B17:B19)</f>
        <v>211750040</v>
      </c>
      <c r="C20" s="39">
        <f t="shared" si="2"/>
        <v>292449541.1</v>
      </c>
      <c r="D20" s="39">
        <f t="shared" si="2"/>
        <v>52183515.09</v>
      </c>
      <c r="E20" s="39">
        <f t="shared" si="2"/>
        <v>-2047153.51</v>
      </c>
      <c r="F20" s="39">
        <f t="shared" si="2"/>
        <v>-506119560.8</v>
      </c>
      <c r="G20" s="39">
        <f t="shared" si="2"/>
        <v>22939668.11</v>
      </c>
      <c r="H20" s="39">
        <f>SUM(B20:G20)</f>
        <v>71156049.99000005</v>
      </c>
    </row>
    <row r="21" spans="1:8" ht="21.75" customHeight="1">
      <c r="A21" s="1" t="s">
        <v>88</v>
      </c>
      <c r="B21" s="39">
        <v>0</v>
      </c>
      <c r="C21" s="39">
        <v>0</v>
      </c>
      <c r="D21" s="39">
        <v>0</v>
      </c>
      <c r="E21" s="39">
        <v>0</v>
      </c>
      <c r="F21" s="39">
        <v>82334304.54</v>
      </c>
      <c r="G21" s="39">
        <v>0</v>
      </c>
      <c r="H21" s="33">
        <f>SUM(B21:G21)</f>
        <v>82334304.54</v>
      </c>
    </row>
    <row r="22" spans="1:8" ht="21.75" customHeight="1">
      <c r="A22" s="1" t="s">
        <v>86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7179179.83</v>
      </c>
      <c r="H22" s="33">
        <f>SUM(B22:G22)</f>
        <v>7179179.83</v>
      </c>
    </row>
    <row r="23" spans="1:8" s="7" customFormat="1" ht="21.75" customHeight="1" thickBot="1">
      <c r="A23" s="1" t="s">
        <v>89</v>
      </c>
      <c r="B23" s="41">
        <f>SUM(B20:B22)</f>
        <v>211750040</v>
      </c>
      <c r="C23" s="41">
        <f aca="true" t="shared" si="3" ref="C23:H23">SUM(C20:C22)</f>
        <v>292449541.1</v>
      </c>
      <c r="D23" s="41">
        <f t="shared" si="3"/>
        <v>52183515.09</v>
      </c>
      <c r="E23" s="41">
        <f t="shared" si="3"/>
        <v>-2047153.51</v>
      </c>
      <c r="F23" s="41">
        <f t="shared" si="3"/>
        <v>-423785256.26</v>
      </c>
      <c r="G23" s="41">
        <f t="shared" si="3"/>
        <v>30118847.939999998</v>
      </c>
      <c r="H23" s="41">
        <f t="shared" si="3"/>
        <v>160669534.36000007</v>
      </c>
    </row>
    <row r="24" spans="3:8" s="7" customFormat="1" ht="21.75" customHeight="1" thickTop="1">
      <c r="C24" s="9"/>
      <c r="D24" s="9"/>
      <c r="E24" s="9"/>
      <c r="F24" s="9"/>
      <c r="H24" s="5" t="s">
        <v>5</v>
      </c>
    </row>
    <row r="25" spans="3:8" s="7" customFormat="1" ht="21.75" customHeight="1">
      <c r="C25" s="9"/>
      <c r="D25" s="9"/>
      <c r="E25" s="9"/>
      <c r="F25" s="9"/>
      <c r="H25" s="5"/>
    </row>
    <row r="26" spans="3:8" s="7" customFormat="1" ht="21.75" customHeight="1">
      <c r="C26" s="9"/>
      <c r="D26" s="9"/>
      <c r="E26" s="9"/>
      <c r="F26" s="9"/>
      <c r="H26" s="5"/>
    </row>
    <row r="27" spans="3:8" s="7" customFormat="1" ht="15" customHeight="1">
      <c r="C27" s="9"/>
      <c r="D27" s="9"/>
      <c r="E27" s="9"/>
      <c r="F27" s="9"/>
      <c r="H27" s="5"/>
    </row>
    <row r="28" spans="3:8" s="7" customFormat="1" ht="19.5">
      <c r="C28" s="9"/>
      <c r="D28" s="9"/>
      <c r="E28" s="9"/>
      <c r="F28" s="9"/>
      <c r="H28" s="5"/>
    </row>
    <row r="29" spans="3:8" s="7" customFormat="1" ht="21.75" customHeight="1">
      <c r="C29" s="9"/>
      <c r="D29" s="9"/>
      <c r="E29" s="9"/>
      <c r="F29" s="9"/>
      <c r="H29" s="5"/>
    </row>
    <row r="30" spans="1:8" s="7" customFormat="1" ht="21.75" customHeight="1">
      <c r="A30" s="77" t="s">
        <v>110</v>
      </c>
      <c r="C30" s="9"/>
      <c r="D30" s="9"/>
      <c r="E30" s="9"/>
      <c r="F30" s="9"/>
      <c r="H30" s="5"/>
    </row>
    <row r="31" spans="3:5" ht="21.75" customHeight="1">
      <c r="C31" s="4"/>
      <c r="D31" s="4"/>
      <c r="E31" s="4"/>
    </row>
    <row r="32" spans="3:9" ht="21.75" customHeight="1">
      <c r="C32" s="4"/>
      <c r="D32" s="4"/>
      <c r="E32" s="4"/>
      <c r="F32" s="4"/>
      <c r="I32" s="65">
        <v>7</v>
      </c>
    </row>
    <row r="33" spans="1:9" ht="21.75" customHeight="1">
      <c r="A33" s="16" t="s">
        <v>29</v>
      </c>
      <c r="B33" s="16"/>
      <c r="C33" s="16"/>
      <c r="D33" s="16"/>
      <c r="E33" s="16"/>
      <c r="F33" s="16"/>
      <c r="G33" s="16"/>
      <c r="H33" s="16"/>
      <c r="I33" s="34"/>
    </row>
    <row r="34" spans="1:9" ht="21.75" customHeight="1">
      <c r="A34" s="16" t="s">
        <v>17</v>
      </c>
      <c r="B34" s="16"/>
      <c r="C34" s="16"/>
      <c r="D34" s="16"/>
      <c r="E34" s="16"/>
      <c r="F34" s="16"/>
      <c r="G34" s="16"/>
      <c r="H34" s="16"/>
      <c r="I34" s="34"/>
    </row>
    <row r="35" spans="1:9" ht="21.75" customHeight="1">
      <c r="A35" s="27" t="str">
        <f>+A3</f>
        <v>For the Years ended on December 31, 2005 and 2004</v>
      </c>
      <c r="B35" s="27"/>
      <c r="C35" s="27"/>
      <c r="D35" s="27"/>
      <c r="E35" s="27"/>
      <c r="F35" s="27"/>
      <c r="G35" s="27"/>
      <c r="H35" s="27"/>
      <c r="I35" s="35"/>
    </row>
    <row r="36" spans="1:9" ht="14.25" customHeight="1">
      <c r="A36" s="27"/>
      <c r="B36" s="27"/>
      <c r="C36" s="27"/>
      <c r="D36" s="27"/>
      <c r="E36" s="27"/>
      <c r="F36" s="27"/>
      <c r="G36" s="27"/>
      <c r="H36" s="27"/>
      <c r="I36" s="35"/>
    </row>
    <row r="37" spans="1:9" ht="21.75" customHeight="1">
      <c r="A37" s="27" t="s">
        <v>2</v>
      </c>
      <c r="B37" s="27"/>
      <c r="C37" s="27"/>
      <c r="D37" s="27"/>
      <c r="E37" s="27"/>
      <c r="F37" s="27"/>
      <c r="G37" s="27"/>
      <c r="H37" s="27"/>
      <c r="I37" s="35"/>
    </row>
    <row r="38" spans="1:8" ht="21.75" customHeight="1">
      <c r="A38" s="19"/>
      <c r="B38" s="20"/>
      <c r="C38" s="36"/>
      <c r="D38" s="36"/>
      <c r="E38" s="36"/>
      <c r="F38" s="19"/>
      <c r="G38" s="19"/>
      <c r="H38" s="8" t="s">
        <v>46</v>
      </c>
    </row>
    <row r="39" spans="1:8" ht="21.75" customHeight="1">
      <c r="A39" s="10"/>
      <c r="C39" s="83" t="s">
        <v>32</v>
      </c>
      <c r="D39" s="80" t="s">
        <v>129</v>
      </c>
      <c r="E39" s="80" t="s">
        <v>129</v>
      </c>
      <c r="F39" s="80" t="s">
        <v>133</v>
      </c>
      <c r="G39" s="81" t="s">
        <v>177</v>
      </c>
      <c r="H39" s="80" t="s">
        <v>28</v>
      </c>
    </row>
    <row r="40" spans="1:8" ht="21.75" customHeight="1">
      <c r="A40" s="10"/>
      <c r="C40" s="80" t="s">
        <v>26</v>
      </c>
      <c r="D40" s="80" t="s">
        <v>130</v>
      </c>
      <c r="E40" s="80" t="s">
        <v>132</v>
      </c>
      <c r="F40" s="80" t="s">
        <v>134</v>
      </c>
      <c r="G40" s="84" t="s">
        <v>178</v>
      </c>
      <c r="H40" s="10"/>
    </row>
    <row r="41" spans="1:8" ht="21.75" customHeight="1">
      <c r="A41" s="37"/>
      <c r="B41" s="19"/>
      <c r="C41" s="82"/>
      <c r="D41" s="82" t="s">
        <v>131</v>
      </c>
      <c r="E41" s="82" t="s">
        <v>131</v>
      </c>
      <c r="F41" s="82" t="s">
        <v>135</v>
      </c>
      <c r="G41" s="82"/>
      <c r="H41" s="37"/>
    </row>
    <row r="42" spans="1:8" ht="21.75" customHeight="1">
      <c r="A42" s="10"/>
      <c r="C42" s="10"/>
      <c r="D42" s="10"/>
      <c r="E42" s="10"/>
      <c r="F42" s="10"/>
      <c r="G42" s="10"/>
      <c r="H42" s="10"/>
    </row>
    <row r="43" spans="1:8" ht="21.75" customHeight="1">
      <c r="A43" s="1" t="str">
        <f>+A11</f>
        <v>Balance as at January 1,  2004</v>
      </c>
      <c r="C43" s="33">
        <v>211750040</v>
      </c>
      <c r="D43" s="33">
        <v>379270698.86</v>
      </c>
      <c r="E43" s="33">
        <v>52183515.09</v>
      </c>
      <c r="F43" s="33">
        <v>-1732970.51</v>
      </c>
      <c r="G43" s="33">
        <v>-461813972.22</v>
      </c>
      <c r="H43" s="33">
        <f>SUM(C43:G43)</f>
        <v>179657311.22000003</v>
      </c>
    </row>
    <row r="44" spans="1:8" s="7" customFormat="1" ht="21.75" customHeight="1">
      <c r="A44" s="1" t="s">
        <v>124</v>
      </c>
      <c r="B44" s="33"/>
      <c r="C44" s="33">
        <v>0</v>
      </c>
      <c r="D44" s="33">
        <v>-43410578.88</v>
      </c>
      <c r="E44" s="33">
        <v>0</v>
      </c>
      <c r="F44" s="33">
        <v>0</v>
      </c>
      <c r="G44" s="33">
        <v>0</v>
      </c>
      <c r="H44" s="33">
        <f>SUM(C44:G44)</f>
        <v>-43410578.88</v>
      </c>
    </row>
    <row r="45" spans="1:8" ht="21.75" customHeight="1">
      <c r="A45" s="7" t="s">
        <v>125</v>
      </c>
      <c r="C45" s="38">
        <v>0</v>
      </c>
      <c r="D45" s="38">
        <v>0</v>
      </c>
      <c r="E45" s="38">
        <v>0</v>
      </c>
      <c r="F45" s="38">
        <v>-315680</v>
      </c>
      <c r="G45" s="38">
        <v>0</v>
      </c>
      <c r="H45" s="38">
        <f>SUM(C45:G45)</f>
        <v>-315680</v>
      </c>
    </row>
    <row r="46" spans="1:8" ht="21.75" customHeight="1">
      <c r="A46" s="1" t="s">
        <v>126</v>
      </c>
      <c r="C46" s="39">
        <f aca="true" t="shared" si="4" ref="C46:H46">SUM(C43:C45)</f>
        <v>211750040</v>
      </c>
      <c r="D46" s="39">
        <f t="shared" si="4"/>
        <v>335860119.98</v>
      </c>
      <c r="E46" s="39">
        <f t="shared" si="4"/>
        <v>52183515.09</v>
      </c>
      <c r="F46" s="39">
        <f t="shared" si="4"/>
        <v>-2048650.51</v>
      </c>
      <c r="G46" s="39">
        <f t="shared" si="4"/>
        <v>-461813972.22</v>
      </c>
      <c r="H46" s="39">
        <f t="shared" si="4"/>
        <v>135931052.34000003</v>
      </c>
    </row>
    <row r="47" spans="1:8" s="11" customFormat="1" ht="21.75" customHeight="1">
      <c r="A47" s="1" t="s">
        <v>85</v>
      </c>
      <c r="C47" s="39">
        <v>0</v>
      </c>
      <c r="D47" s="39">
        <v>0</v>
      </c>
      <c r="E47" s="39">
        <v>0</v>
      </c>
      <c r="F47" s="39">
        <v>0</v>
      </c>
      <c r="G47" s="39">
        <v>-44305588.58</v>
      </c>
      <c r="H47" s="33">
        <f>SUM(C47:G47)</f>
        <v>-44305588.58</v>
      </c>
    </row>
    <row r="48" spans="1:8" ht="21.75" customHeight="1">
      <c r="A48" s="1" t="s">
        <v>87</v>
      </c>
      <c r="C48" s="40">
        <f aca="true" t="shared" si="5" ref="C48:H48">SUM(C46:C47)</f>
        <v>211750040</v>
      </c>
      <c r="D48" s="40">
        <f t="shared" si="5"/>
        <v>335860119.98</v>
      </c>
      <c r="E48" s="40">
        <f t="shared" si="5"/>
        <v>52183515.09</v>
      </c>
      <c r="F48" s="40">
        <f t="shared" si="5"/>
        <v>-2048650.51</v>
      </c>
      <c r="G48" s="40">
        <f t="shared" si="5"/>
        <v>-506119560.8</v>
      </c>
      <c r="H48" s="40">
        <f t="shared" si="5"/>
        <v>91625463.76000004</v>
      </c>
    </row>
    <row r="49" spans="1:8" ht="21.75" customHeight="1">
      <c r="A49" s="1" t="s">
        <v>124</v>
      </c>
      <c r="C49" s="33">
        <v>0</v>
      </c>
      <c r="D49" s="33">
        <v>-43410578.88</v>
      </c>
      <c r="E49" s="33">
        <v>0</v>
      </c>
      <c r="F49" s="33">
        <v>0</v>
      </c>
      <c r="G49" s="33">
        <v>0</v>
      </c>
      <c r="H49" s="33">
        <f>SUM(C49:G49)</f>
        <v>-43410578.88</v>
      </c>
    </row>
    <row r="50" spans="1:8" s="7" customFormat="1" ht="21.75" customHeight="1">
      <c r="A50" s="7" t="s">
        <v>128</v>
      </c>
      <c r="B50" s="33"/>
      <c r="C50" s="38">
        <v>0</v>
      </c>
      <c r="D50" s="38">
        <v>0</v>
      </c>
      <c r="E50" s="38">
        <v>0</v>
      </c>
      <c r="F50" s="38">
        <v>1497</v>
      </c>
      <c r="G50" s="38">
        <v>0</v>
      </c>
      <c r="H50" s="33">
        <f>SUM(C50:G50)</f>
        <v>1497</v>
      </c>
    </row>
    <row r="51" spans="1:8" ht="21.75" customHeight="1">
      <c r="A51" s="1" t="s">
        <v>126</v>
      </c>
      <c r="C51" s="40">
        <f aca="true" t="shared" si="6" ref="C51:H51">SUM(C48:C50)</f>
        <v>211750040</v>
      </c>
      <c r="D51" s="40">
        <f t="shared" si="6"/>
        <v>292449541.1</v>
      </c>
      <c r="E51" s="40">
        <f t="shared" si="6"/>
        <v>52183515.09</v>
      </c>
      <c r="F51" s="40">
        <f t="shared" si="6"/>
        <v>-2047153.51</v>
      </c>
      <c r="G51" s="40">
        <f t="shared" si="6"/>
        <v>-506119560.8</v>
      </c>
      <c r="H51" s="40">
        <f t="shared" si="6"/>
        <v>48216381.88000003</v>
      </c>
    </row>
    <row r="52" spans="1:8" ht="21.75" customHeight="1">
      <c r="A52" s="1" t="s">
        <v>88</v>
      </c>
      <c r="C52" s="39">
        <v>0</v>
      </c>
      <c r="D52" s="39">
        <v>0</v>
      </c>
      <c r="E52" s="39">
        <v>0</v>
      </c>
      <c r="F52" s="39">
        <v>0</v>
      </c>
      <c r="G52" s="39">
        <v>82334304.54</v>
      </c>
      <c r="H52" s="39">
        <f>SUM(C52:G52)</f>
        <v>82334304.54</v>
      </c>
    </row>
    <row r="53" spans="1:8" s="11" customFormat="1" ht="21.75" customHeight="1" thickBot="1">
      <c r="A53" s="1" t="s">
        <v>89</v>
      </c>
      <c r="C53" s="41">
        <f aca="true" t="shared" si="7" ref="C53:H53">SUM(C51:C52)</f>
        <v>211750040</v>
      </c>
      <c r="D53" s="41">
        <f t="shared" si="7"/>
        <v>292449541.1</v>
      </c>
      <c r="E53" s="41">
        <f t="shared" si="7"/>
        <v>52183515.09</v>
      </c>
      <c r="F53" s="41">
        <f t="shared" si="7"/>
        <v>-2047153.51</v>
      </c>
      <c r="G53" s="41">
        <f t="shared" si="7"/>
        <v>-423785256.26</v>
      </c>
      <c r="H53" s="41">
        <f t="shared" si="7"/>
        <v>130550686.42000005</v>
      </c>
    </row>
    <row r="54" spans="1:8" ht="21.75" customHeight="1" thickTop="1">
      <c r="A54" s="7"/>
      <c r="B54" s="7"/>
      <c r="C54" s="9"/>
      <c r="D54" s="9"/>
      <c r="E54" s="9"/>
      <c r="F54" s="9"/>
      <c r="G54" s="5"/>
      <c r="H54" s="7"/>
    </row>
    <row r="55" spans="1:9" ht="21.75" customHeight="1">
      <c r="A55" s="7"/>
      <c r="B55" s="7"/>
      <c r="C55" s="9"/>
      <c r="D55" s="9"/>
      <c r="E55" s="9"/>
      <c r="F55" s="9"/>
      <c r="G55" s="7"/>
      <c r="H55" s="5"/>
      <c r="I55" s="7"/>
    </row>
    <row r="56" spans="1:6" s="7" customFormat="1" ht="21.75" customHeight="1">
      <c r="A56" s="1"/>
      <c r="B56" s="1"/>
      <c r="C56" s="4"/>
      <c r="D56" s="4"/>
      <c r="E56" s="4"/>
      <c r="F56" s="9"/>
    </row>
    <row r="57" spans="1:6" s="7" customFormat="1" ht="19.5">
      <c r="A57" s="1"/>
      <c r="B57" s="1"/>
      <c r="C57" s="4"/>
      <c r="D57" s="4"/>
      <c r="E57" s="4"/>
      <c r="F57" s="9"/>
    </row>
    <row r="58" spans="2:6" s="7" customFormat="1" ht="21.75" customHeight="1">
      <c r="B58" s="1"/>
      <c r="C58" s="4"/>
      <c r="D58" s="4"/>
      <c r="E58" s="4"/>
      <c r="F58" s="9"/>
    </row>
    <row r="59" spans="2:6" s="7" customFormat="1" ht="21.75" customHeight="1">
      <c r="B59" s="1"/>
      <c r="C59" s="4"/>
      <c r="D59" s="4"/>
      <c r="E59" s="4"/>
      <c r="F59" s="9"/>
    </row>
    <row r="60" spans="2:6" s="7" customFormat="1" ht="21.75" customHeight="1">
      <c r="B60" s="1"/>
      <c r="C60" s="4"/>
      <c r="D60" s="4"/>
      <c r="E60" s="4"/>
      <c r="F60" s="9"/>
    </row>
    <row r="61" spans="1:6" s="7" customFormat="1" ht="21.75" customHeight="1">
      <c r="A61" s="77" t="s">
        <v>110</v>
      </c>
      <c r="B61"/>
      <c r="C61" s="42"/>
      <c r="D61" s="42"/>
      <c r="E61" s="42"/>
      <c r="F61" s="42"/>
    </row>
    <row r="63" ht="21.75" customHeight="1">
      <c r="I63" s="65">
        <v>8</v>
      </c>
    </row>
  </sheetData>
  <printOptions/>
  <pageMargins left="0.7874015748031497" right="0.3937007874015748" top="0.984251968503937" bottom="0.31496062992125984" header="0.5118110236220472" footer="0.5118110236220472"/>
  <pageSetup fitToHeight="0" fitToWidth="0" horizontalDpi="180" verticalDpi="18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41">
      <selection activeCell="A57" sqref="A57"/>
    </sheetView>
  </sheetViews>
  <sheetFormatPr defaultColWidth="9.33203125" defaultRowHeight="21" customHeight="1"/>
  <cols>
    <col min="1" max="1" width="83.83203125" style="1" customWidth="1"/>
    <col min="2" max="2" width="17" style="2" bestFit="1" customWidth="1"/>
    <col min="3" max="3" width="16.5" style="2" bestFit="1" customWidth="1"/>
    <col min="4" max="4" width="17" style="2" bestFit="1" customWidth="1"/>
    <col min="5" max="5" width="16.5" style="1" bestFit="1" customWidth="1"/>
    <col min="6" max="6" width="28.66015625" style="1" customWidth="1"/>
    <col min="7" max="7" width="17" style="1" customWidth="1"/>
    <col min="8" max="8" width="5" style="1" customWidth="1"/>
    <col min="9" max="9" width="12.16015625" style="1" customWidth="1"/>
    <col min="10" max="10" width="5" style="1" customWidth="1"/>
    <col min="11" max="11" width="11.66015625" style="1" customWidth="1"/>
    <col min="12" max="12" width="4.66015625" style="1" customWidth="1"/>
    <col min="13" max="16384" width="9" style="1" customWidth="1"/>
  </cols>
  <sheetData>
    <row r="1" spans="2:5" ht="21" customHeight="1">
      <c r="B1" s="4"/>
      <c r="C1" s="4"/>
      <c r="D1" s="4"/>
      <c r="E1" s="4">
        <v>9</v>
      </c>
    </row>
    <row r="2" spans="1:5" ht="21" customHeight="1">
      <c r="A2" s="16" t="s">
        <v>29</v>
      </c>
      <c r="B2" s="18"/>
      <c r="C2" s="18"/>
      <c r="D2" s="18"/>
      <c r="E2" s="18"/>
    </row>
    <row r="3" spans="1:5" ht="21" customHeight="1">
      <c r="A3" s="16" t="s">
        <v>18</v>
      </c>
      <c r="B3" s="18"/>
      <c r="C3" s="18"/>
      <c r="D3" s="18"/>
      <c r="E3" s="18"/>
    </row>
    <row r="4" spans="1:5" ht="21" customHeight="1">
      <c r="A4" s="86" t="str">
        <f>+'Page_7-8'!A35</f>
        <v>For the Years ended on December 31, 2005 and 2004</v>
      </c>
      <c r="B4" s="86"/>
      <c r="C4" s="86"/>
      <c r="D4" s="86"/>
      <c r="E4" s="86"/>
    </row>
    <row r="5" spans="1:5" ht="21" customHeight="1">
      <c r="A5" s="19"/>
      <c r="B5" s="36"/>
      <c r="C5" s="36"/>
      <c r="D5" s="36"/>
      <c r="E5" s="8" t="s">
        <v>46</v>
      </c>
    </row>
    <row r="6" spans="1:5" s="14" customFormat="1" ht="21" customHeight="1">
      <c r="A6" s="13"/>
      <c r="B6" s="79" t="s">
        <v>1</v>
      </c>
      <c r="C6" s="79"/>
      <c r="D6" s="79" t="s">
        <v>2</v>
      </c>
      <c r="E6" s="79"/>
    </row>
    <row r="7" spans="1:5" s="14" customFormat="1" ht="21" customHeight="1">
      <c r="A7" s="15"/>
      <c r="B7" s="22" t="s">
        <v>41</v>
      </c>
      <c r="C7" s="22" t="s">
        <v>38</v>
      </c>
      <c r="D7" s="22" t="s">
        <v>41</v>
      </c>
      <c r="E7" s="22" t="s">
        <v>38</v>
      </c>
    </row>
    <row r="8" spans="1:5" s="3" customFormat="1" ht="21" customHeight="1">
      <c r="A8" s="68"/>
      <c r="B8" s="60"/>
      <c r="C8" s="60"/>
      <c r="D8" s="60"/>
      <c r="E8" s="60"/>
    </row>
    <row r="9" spans="1:5" ht="21" customHeight="1">
      <c r="A9" s="13" t="s">
        <v>90</v>
      </c>
      <c r="B9" s="6"/>
      <c r="C9" s="6"/>
      <c r="D9" s="6"/>
      <c r="E9" s="6"/>
    </row>
    <row r="10" spans="1:5" ht="21" customHeight="1">
      <c r="A10" s="1" t="s">
        <v>158</v>
      </c>
      <c r="B10" s="46">
        <v>82334304.54</v>
      </c>
      <c r="C10" s="46">
        <v>-44305588.58</v>
      </c>
      <c r="D10" s="46">
        <v>82334304.54</v>
      </c>
      <c r="E10" s="46">
        <v>-44305588.58</v>
      </c>
    </row>
    <row r="11" spans="1:5" ht="21" customHeight="1">
      <c r="A11" s="1" t="s">
        <v>159</v>
      </c>
      <c r="B11" s="46"/>
      <c r="C11" s="46"/>
      <c r="D11" s="46"/>
      <c r="E11" s="46"/>
    </row>
    <row r="12" spans="1:5" ht="21" customHeight="1">
      <c r="A12" s="1" t="s">
        <v>48</v>
      </c>
      <c r="B12" s="46">
        <v>62209568.14</v>
      </c>
      <c r="C12" s="46">
        <v>59955984.87</v>
      </c>
      <c r="D12" s="75">
        <v>39720785.55</v>
      </c>
      <c r="E12" s="46">
        <v>37926499.72</v>
      </c>
    </row>
    <row r="13" spans="1:5" ht="21" customHeight="1">
      <c r="A13" s="1" t="s">
        <v>91</v>
      </c>
      <c r="B13" s="46">
        <v>0</v>
      </c>
      <c r="C13" s="46">
        <v>-421096.06</v>
      </c>
      <c r="D13" s="75">
        <v>-35673.38</v>
      </c>
      <c r="E13" s="46">
        <v>-425337.69</v>
      </c>
    </row>
    <row r="14" spans="1:5" ht="21" customHeight="1">
      <c r="A14" s="1" t="s">
        <v>92</v>
      </c>
      <c r="B14" s="46">
        <v>721818.78</v>
      </c>
      <c r="C14" s="46">
        <v>1062884.55</v>
      </c>
      <c r="D14" s="75">
        <v>709924.14</v>
      </c>
      <c r="E14" s="46">
        <v>1814697.67</v>
      </c>
    </row>
    <row r="15" spans="1:5" ht="21" customHeight="1">
      <c r="A15" s="1" t="s">
        <v>93</v>
      </c>
      <c r="B15" s="46">
        <v>34571245.49</v>
      </c>
      <c r="C15" s="76">
        <v>2488125.19</v>
      </c>
      <c r="D15" s="75">
        <v>20014063.51</v>
      </c>
      <c r="E15" s="46">
        <v>2488125.19</v>
      </c>
    </row>
    <row r="16" spans="1:5" ht="21" customHeight="1">
      <c r="A16" s="1" t="s">
        <v>136</v>
      </c>
      <c r="B16" s="46">
        <v>175050.85</v>
      </c>
      <c r="C16" s="46">
        <v>-127019.74</v>
      </c>
      <c r="D16" s="75">
        <v>376109.23</v>
      </c>
      <c r="E16" s="46">
        <v>0</v>
      </c>
    </row>
    <row r="17" spans="1:5" ht="21" customHeight="1">
      <c r="A17" s="1" t="s">
        <v>160</v>
      </c>
      <c r="B17" s="46">
        <v>-8406841.55</v>
      </c>
      <c r="C17" s="46">
        <v>16191042.4</v>
      </c>
      <c r="D17" s="75">
        <v>-8877809.93</v>
      </c>
      <c r="E17" s="46">
        <v>16146827.57</v>
      </c>
    </row>
    <row r="18" spans="1:6" s="3" customFormat="1" ht="21" customHeight="1">
      <c r="A18" s="1" t="s">
        <v>179</v>
      </c>
      <c r="B18" s="46">
        <v>562803.07</v>
      </c>
      <c r="C18" s="46">
        <v>8120834.59</v>
      </c>
      <c r="D18" s="75">
        <v>337803.07</v>
      </c>
      <c r="E18" s="46">
        <v>8671167.29</v>
      </c>
      <c r="F18" s="1"/>
    </row>
    <row r="19" spans="1:6" s="3" customFormat="1" ht="21" customHeight="1">
      <c r="A19" s="1" t="s">
        <v>161</v>
      </c>
      <c r="B19" s="46">
        <v>0</v>
      </c>
      <c r="C19" s="46">
        <v>748927.05</v>
      </c>
      <c r="D19" s="46">
        <v>0</v>
      </c>
      <c r="E19" s="46">
        <v>748927.05</v>
      </c>
      <c r="F19" s="1"/>
    </row>
    <row r="20" spans="1:6" s="3" customFormat="1" ht="21" customHeight="1">
      <c r="A20" s="1" t="s">
        <v>137</v>
      </c>
      <c r="B20" s="46">
        <v>25088.91</v>
      </c>
      <c r="C20" s="46">
        <v>0</v>
      </c>
      <c r="D20" s="46">
        <v>0</v>
      </c>
      <c r="E20" s="46">
        <v>0</v>
      </c>
      <c r="F20" s="1"/>
    </row>
    <row r="21" spans="1:5" ht="21" customHeight="1">
      <c r="A21" s="1" t="s">
        <v>162</v>
      </c>
      <c r="B21" s="46">
        <v>0</v>
      </c>
      <c r="C21" s="46">
        <v>0</v>
      </c>
      <c r="D21" s="46">
        <v>-12800868.67</v>
      </c>
      <c r="E21" s="46">
        <f>16891639.88-3719501.53</f>
        <v>13172138.35</v>
      </c>
    </row>
    <row r="22" spans="1:6" ht="21" customHeight="1">
      <c r="A22" s="1" t="s">
        <v>163</v>
      </c>
      <c r="B22" s="46">
        <v>-7541607.68</v>
      </c>
      <c r="C22" s="46">
        <v>-8125758.11</v>
      </c>
      <c r="D22" s="46">
        <v>-7541607.68</v>
      </c>
      <c r="E22" s="46">
        <v>-8125758.11</v>
      </c>
      <c r="F22" s="3"/>
    </row>
    <row r="23" spans="1:6" ht="21" customHeight="1">
      <c r="A23" s="1" t="s">
        <v>164</v>
      </c>
      <c r="B23" s="46">
        <v>8429179.21</v>
      </c>
      <c r="C23" s="46">
        <v>2595095.44</v>
      </c>
      <c r="D23" s="48">
        <v>0</v>
      </c>
      <c r="E23" s="48">
        <v>0</v>
      </c>
      <c r="F23" s="3"/>
    </row>
    <row r="24" spans="1:5" ht="21" customHeight="1">
      <c r="A24" s="1" t="s">
        <v>165</v>
      </c>
      <c r="B24" s="54">
        <f>SUM(B10:B23)</f>
        <v>173080609.76</v>
      </c>
      <c r="C24" s="54">
        <f>SUM(C10:C23)</f>
        <v>38183431.599999994</v>
      </c>
      <c r="D24" s="54">
        <f>SUM(D10:D23)</f>
        <v>114237030.38</v>
      </c>
      <c r="E24" s="54">
        <f>SUM(E10:E23)</f>
        <v>28111698.46</v>
      </c>
    </row>
    <row r="25" spans="1:5" ht="21" customHeight="1">
      <c r="A25" s="1" t="s">
        <v>94</v>
      </c>
      <c r="B25" s="46">
        <v>-38127551.44</v>
      </c>
      <c r="C25" s="46">
        <v>-30561770.62</v>
      </c>
      <c r="D25" s="46">
        <v>-10917063.01</v>
      </c>
      <c r="E25" s="46">
        <v>-7762917.42</v>
      </c>
    </row>
    <row r="26" spans="1:5" ht="21" customHeight="1">
      <c r="A26" s="1" t="s">
        <v>138</v>
      </c>
      <c r="B26" s="46"/>
      <c r="C26" s="46"/>
      <c r="D26" s="46"/>
      <c r="E26" s="46"/>
    </row>
    <row r="27" spans="1:5" ht="21" customHeight="1">
      <c r="A27" s="1" t="s">
        <v>109</v>
      </c>
      <c r="B27" s="46">
        <v>-541618.63</v>
      </c>
      <c r="C27" s="46">
        <v>0</v>
      </c>
      <c r="D27" s="46">
        <v>-25874572.23</v>
      </c>
      <c r="E27" s="46">
        <v>-15969921.12</v>
      </c>
    </row>
    <row r="28" spans="1:5" ht="21" customHeight="1">
      <c r="A28" s="1" t="s">
        <v>95</v>
      </c>
      <c r="B28" s="46">
        <v>-2765117.76</v>
      </c>
      <c r="C28" s="46">
        <v>-28918439.67</v>
      </c>
      <c r="D28" s="46">
        <v>12351408.13</v>
      </c>
      <c r="E28" s="46">
        <v>-50283013.74</v>
      </c>
    </row>
    <row r="29" spans="1:5" ht="21" customHeight="1">
      <c r="A29" s="1" t="s">
        <v>139</v>
      </c>
      <c r="B29" s="46">
        <v>27669.31</v>
      </c>
      <c r="C29" s="46">
        <v>6269.6</v>
      </c>
      <c r="D29" s="46">
        <v>-611255.16</v>
      </c>
      <c r="E29" s="46">
        <v>-1396845.21</v>
      </c>
    </row>
    <row r="30" spans="1:5" ht="21" customHeight="1">
      <c r="A30" s="1" t="s">
        <v>96</v>
      </c>
      <c r="B30" s="46">
        <v>550024.93</v>
      </c>
      <c r="C30" s="46">
        <v>825475.08</v>
      </c>
      <c r="D30" s="46">
        <v>1135130.88</v>
      </c>
      <c r="E30" s="46">
        <v>878207.66</v>
      </c>
    </row>
    <row r="31" spans="1:5" ht="21" customHeight="1">
      <c r="A31" s="1" t="s">
        <v>103</v>
      </c>
      <c r="B31" s="46">
        <v>-755364.11</v>
      </c>
      <c r="C31" s="46">
        <v>-425428.78</v>
      </c>
      <c r="D31" s="46">
        <v>-632507.03</v>
      </c>
      <c r="E31" s="46">
        <v>-449336.62</v>
      </c>
    </row>
    <row r="32" spans="1:5" ht="21" customHeight="1">
      <c r="A32" s="1" t="s">
        <v>97</v>
      </c>
      <c r="B32" s="46">
        <v>-51373666.56</v>
      </c>
      <c r="C32" s="76">
        <f>1724146.5+1406535.89</f>
        <v>3130682.3899999997</v>
      </c>
      <c r="D32" s="46">
        <v>-18299195.25</v>
      </c>
      <c r="E32" s="46">
        <v>-11307647.03</v>
      </c>
    </row>
    <row r="33" spans="1:5" ht="21" customHeight="1">
      <c r="A33" s="1" t="s">
        <v>99</v>
      </c>
      <c r="B33" s="46">
        <v>1023616.62</v>
      </c>
      <c r="C33" s="76">
        <v>10719759.74</v>
      </c>
      <c r="D33" s="46">
        <v>1023616.62</v>
      </c>
      <c r="E33" s="46">
        <v>9670512.77</v>
      </c>
    </row>
    <row r="34" spans="1:5" ht="21" customHeight="1">
      <c r="A34" s="1" t="s">
        <v>100</v>
      </c>
      <c r="B34" s="46">
        <v>-1533325.04</v>
      </c>
      <c r="C34" s="76">
        <v>4958097</v>
      </c>
      <c r="D34" s="46">
        <v>-432271.94</v>
      </c>
      <c r="E34" s="46">
        <v>3596881.94</v>
      </c>
    </row>
    <row r="35" spans="1:5" ht="21" customHeight="1">
      <c r="A35" s="1" t="s">
        <v>101</v>
      </c>
      <c r="B35" s="46">
        <v>0</v>
      </c>
      <c r="C35" s="76">
        <v>0</v>
      </c>
      <c r="D35" s="46">
        <v>-9832126.76</v>
      </c>
      <c r="E35" s="46">
        <v>3409972.81</v>
      </c>
    </row>
    <row r="36" spans="1:5" ht="21" customHeight="1">
      <c r="A36" s="1" t="s">
        <v>102</v>
      </c>
      <c r="B36" s="46">
        <v>-7691736.18</v>
      </c>
      <c r="C36" s="76">
        <v>14169584.13</v>
      </c>
      <c r="D36" s="46">
        <v>-7691736.18</v>
      </c>
      <c r="E36" s="46">
        <v>14169584.13</v>
      </c>
    </row>
    <row r="37" spans="1:5" ht="21" customHeight="1">
      <c r="A37" s="1" t="s">
        <v>98</v>
      </c>
      <c r="B37" s="46">
        <v>1375165.59</v>
      </c>
      <c r="C37" s="46">
        <v>8414859.92</v>
      </c>
      <c r="D37" s="46">
        <v>-192038.53</v>
      </c>
      <c r="E37" s="46">
        <v>705935.12</v>
      </c>
    </row>
    <row r="38" spans="1:5" ht="21" customHeight="1">
      <c r="A38" s="1" t="s">
        <v>166</v>
      </c>
      <c r="B38" s="49">
        <f>SUM(B24:B37)</f>
        <v>73268706.49000001</v>
      </c>
      <c r="C38" s="49">
        <f>SUM(C24:C37)</f>
        <v>20502520.389999993</v>
      </c>
      <c r="D38" s="49">
        <f>SUM(D24:D37)</f>
        <v>54264419.91999999</v>
      </c>
      <c r="E38" s="49">
        <f>SUM(E24:E37)</f>
        <v>-26626888.249999996</v>
      </c>
    </row>
    <row r="39" spans="2:5" ht="21" customHeight="1">
      <c r="B39" s="6"/>
      <c r="C39" s="6"/>
      <c r="D39" s="6"/>
      <c r="E39" s="6"/>
    </row>
    <row r="40" spans="2:5" ht="21" customHeight="1">
      <c r="B40" s="6"/>
      <c r="C40" s="6"/>
      <c r="D40" s="1"/>
      <c r="E40" s="6"/>
    </row>
    <row r="41" spans="2:5" ht="21" customHeight="1">
      <c r="B41" s="6"/>
      <c r="C41" s="6"/>
      <c r="D41" s="5" t="s">
        <v>5</v>
      </c>
      <c r="E41" s="6"/>
    </row>
    <row r="42" spans="2:5" ht="21" customHeight="1">
      <c r="B42" s="6"/>
      <c r="C42" s="6"/>
      <c r="D42" s="5"/>
      <c r="E42" s="6"/>
    </row>
    <row r="43" spans="2:5" ht="21" customHeight="1">
      <c r="B43" s="6"/>
      <c r="C43" s="6"/>
      <c r="D43" s="5"/>
      <c r="E43" s="6"/>
    </row>
    <row r="44" spans="2:5" ht="15.75" customHeight="1">
      <c r="B44" s="6"/>
      <c r="C44" s="6"/>
      <c r="D44" s="5"/>
      <c r="E44" s="6"/>
    </row>
    <row r="45" spans="2:5" ht="21" customHeight="1">
      <c r="B45" s="6"/>
      <c r="C45" s="6"/>
      <c r="D45" s="5"/>
      <c r="E45" s="6"/>
    </row>
    <row r="46" spans="2:5" ht="19.5">
      <c r="B46" s="6"/>
      <c r="C46" s="6"/>
      <c r="D46" s="5"/>
      <c r="E46" s="6"/>
    </row>
    <row r="47" spans="2:5" ht="21" customHeight="1">
      <c r="B47" s="6"/>
      <c r="C47" s="6"/>
      <c r="D47" s="5"/>
      <c r="E47" s="6"/>
    </row>
    <row r="48" spans="2:5" ht="21.75" customHeight="1">
      <c r="B48" s="6"/>
      <c r="C48" s="6"/>
      <c r="D48" s="5" t="s">
        <v>5</v>
      </c>
      <c r="E48" s="6"/>
    </row>
    <row r="49" spans="2:5" ht="21" customHeight="1">
      <c r="B49" s="6"/>
      <c r="C49" s="6"/>
      <c r="D49" s="5"/>
      <c r="E49" s="6"/>
    </row>
    <row r="50" spans="2:5" ht="21" customHeight="1">
      <c r="B50" s="6"/>
      <c r="C50" s="6"/>
      <c r="D50" s="6"/>
      <c r="E50" s="6"/>
    </row>
    <row r="51" spans="1:5" ht="28.5" customHeight="1">
      <c r="A51" s="77" t="s">
        <v>110</v>
      </c>
      <c r="B51" s="6"/>
      <c r="C51" s="6"/>
      <c r="D51" s="6"/>
      <c r="E51" s="6"/>
    </row>
    <row r="52" spans="2:5" ht="21" customHeight="1">
      <c r="B52" s="4"/>
      <c r="C52" s="4"/>
      <c r="D52" s="4"/>
      <c r="E52" s="4">
        <v>10</v>
      </c>
    </row>
    <row r="53" spans="1:5" ht="21" customHeight="1">
      <c r="A53" s="16" t="s">
        <v>29</v>
      </c>
      <c r="B53" s="18"/>
      <c r="C53" s="18"/>
      <c r="D53" s="18"/>
      <c r="E53" s="18"/>
    </row>
    <row r="54" spans="1:5" ht="21" customHeight="1">
      <c r="A54" s="16" t="s">
        <v>18</v>
      </c>
      <c r="B54" s="18"/>
      <c r="C54" s="18"/>
      <c r="D54" s="18"/>
      <c r="E54" s="18"/>
    </row>
    <row r="55" spans="1:5" ht="21" customHeight="1">
      <c r="A55" s="86" t="str">
        <f>+A4</f>
        <v>For the Years ended on December 31, 2005 and 2004</v>
      </c>
      <c r="B55" s="86"/>
      <c r="C55" s="86"/>
      <c r="D55" s="86"/>
      <c r="E55" s="86"/>
    </row>
    <row r="56" spans="1:5" ht="21" customHeight="1">
      <c r="A56" s="19"/>
      <c r="B56" s="36"/>
      <c r="C56" s="36"/>
      <c r="D56" s="36"/>
      <c r="E56" s="8" t="s">
        <v>46</v>
      </c>
    </row>
    <row r="57" spans="1:5" s="14" customFormat="1" ht="21" customHeight="1">
      <c r="A57" s="13"/>
      <c r="B57" s="79" t="s">
        <v>1</v>
      </c>
      <c r="C57" s="79"/>
      <c r="D57" s="79" t="s">
        <v>2</v>
      </c>
      <c r="E57" s="79"/>
    </row>
    <row r="58" spans="1:5" s="14" customFormat="1" ht="21" customHeight="1">
      <c r="A58" s="15"/>
      <c r="B58" s="22" t="s">
        <v>41</v>
      </c>
      <c r="C58" s="22" t="s">
        <v>38</v>
      </c>
      <c r="D58" s="22" t="s">
        <v>41</v>
      </c>
      <c r="E58" s="22" t="s">
        <v>38</v>
      </c>
    </row>
    <row r="59" spans="1:5" ht="21" customHeight="1">
      <c r="A59" s="60"/>
      <c r="B59" s="10"/>
      <c r="C59" s="10"/>
      <c r="D59" s="10"/>
      <c r="E59" s="10"/>
    </row>
    <row r="60" spans="1:5" ht="21" customHeight="1">
      <c r="A60" s="1" t="s">
        <v>19</v>
      </c>
      <c r="B60" s="4"/>
      <c r="C60" s="4"/>
      <c r="D60" s="4"/>
      <c r="E60" s="4"/>
    </row>
    <row r="61" spans="1:5" ht="21" customHeight="1">
      <c r="A61" s="1" t="s">
        <v>148</v>
      </c>
      <c r="B61" s="46">
        <v>412714</v>
      </c>
      <c r="C61" s="46">
        <v>50694</v>
      </c>
      <c r="D61" s="46">
        <v>412714</v>
      </c>
      <c r="E61" s="46">
        <v>50694</v>
      </c>
    </row>
    <row r="62" spans="1:5" ht="21" customHeight="1">
      <c r="A62" s="1" t="s">
        <v>104</v>
      </c>
      <c r="B62" s="46">
        <v>0</v>
      </c>
      <c r="C62" s="46">
        <v>0</v>
      </c>
      <c r="D62" s="46">
        <v>1250000.62</v>
      </c>
      <c r="E62" s="46">
        <v>200000.1</v>
      </c>
    </row>
    <row r="63" spans="1:5" ht="21" customHeight="1">
      <c r="A63" s="1" t="s">
        <v>105</v>
      </c>
      <c r="B63" s="46">
        <v>3869995</v>
      </c>
      <c r="C63" s="46">
        <v>0</v>
      </c>
      <c r="D63" s="46">
        <v>3869995</v>
      </c>
      <c r="E63" s="46">
        <v>0</v>
      </c>
    </row>
    <row r="64" spans="1:5" ht="21" customHeight="1">
      <c r="A64" s="1" t="s">
        <v>140</v>
      </c>
      <c r="B64" s="46">
        <v>0</v>
      </c>
      <c r="C64" s="46">
        <v>5500</v>
      </c>
      <c r="D64" s="46">
        <v>0</v>
      </c>
      <c r="E64" s="46">
        <v>5500</v>
      </c>
    </row>
    <row r="65" spans="1:5" ht="21" customHeight="1">
      <c r="A65" s="1" t="s">
        <v>141</v>
      </c>
      <c r="B65" s="46">
        <v>0</v>
      </c>
      <c r="C65" s="46">
        <v>560000</v>
      </c>
      <c r="D65" s="46">
        <v>959000</v>
      </c>
      <c r="E65" s="46">
        <v>560000</v>
      </c>
    </row>
    <row r="66" spans="1:5" ht="21" customHeight="1">
      <c r="A66" s="1" t="s">
        <v>142</v>
      </c>
      <c r="B66" s="46">
        <v>-70363613.38</v>
      </c>
      <c r="C66" s="46">
        <v>-51409212.27</v>
      </c>
      <c r="D66" s="46">
        <v>-67371136.31</v>
      </c>
      <c r="E66" s="46">
        <v>-44864036.93</v>
      </c>
    </row>
    <row r="67" spans="1:5" ht="21" customHeight="1">
      <c r="A67" s="1" t="s">
        <v>167</v>
      </c>
      <c r="B67" s="71">
        <f>SUM(B61:B66)</f>
        <v>-66080904.379999995</v>
      </c>
      <c r="C67" s="71">
        <f>SUM(C61:C66)</f>
        <v>-50793018.27</v>
      </c>
      <c r="D67" s="71">
        <f>SUM(D61:D66)</f>
        <v>-60879426.690000005</v>
      </c>
      <c r="E67" s="71">
        <f>SUM(E61:E66)</f>
        <v>-44047842.83</v>
      </c>
    </row>
    <row r="68" spans="2:5" ht="21" customHeight="1">
      <c r="B68" s="6"/>
      <c r="C68" s="6"/>
      <c r="D68" s="6"/>
      <c r="E68" s="6"/>
    </row>
    <row r="69" spans="1:5" ht="21" customHeight="1">
      <c r="A69" s="1" t="s">
        <v>20</v>
      </c>
      <c r="B69" s="9"/>
      <c r="C69" s="9"/>
      <c r="D69" s="9"/>
      <c r="E69" s="9"/>
    </row>
    <row r="70" spans="1:5" ht="21" customHeight="1">
      <c r="A70" s="1" t="s">
        <v>147</v>
      </c>
      <c r="B70" s="9"/>
      <c r="C70" s="9"/>
      <c r="D70" s="9"/>
      <c r="E70" s="9"/>
    </row>
    <row r="71" spans="1:5" ht="21" customHeight="1">
      <c r="A71" s="1" t="s">
        <v>143</v>
      </c>
      <c r="B71" s="46">
        <v>-2060712.14</v>
      </c>
      <c r="C71" s="46">
        <v>7143299.07</v>
      </c>
      <c r="D71" s="46">
        <v>-10501228.67</v>
      </c>
      <c r="E71" s="46">
        <v>-5765257.2</v>
      </c>
    </row>
    <row r="72" spans="1:5" ht="21" customHeight="1">
      <c r="A72" s="1" t="s">
        <v>146</v>
      </c>
      <c r="B72" s="46">
        <v>13500000</v>
      </c>
      <c r="C72" s="46">
        <v>43573609.42</v>
      </c>
      <c r="D72" s="46">
        <v>13500000</v>
      </c>
      <c r="E72" s="46">
        <v>43573609.42</v>
      </c>
    </row>
    <row r="73" spans="1:5" ht="21" customHeight="1">
      <c r="A73" s="1" t="s">
        <v>144</v>
      </c>
      <c r="B73" s="46">
        <v>-13500000</v>
      </c>
      <c r="C73" s="46">
        <v>-19048609.42</v>
      </c>
      <c r="D73" s="46">
        <v>-13500000</v>
      </c>
      <c r="E73" s="46">
        <v>-19048609.42</v>
      </c>
    </row>
    <row r="74" spans="1:5" ht="21" customHeight="1">
      <c r="A74" s="1" t="s">
        <v>145</v>
      </c>
      <c r="B74" s="46">
        <v>0</v>
      </c>
      <c r="C74" s="46">
        <v>0</v>
      </c>
      <c r="D74" s="46">
        <v>25500000</v>
      </c>
      <c r="E74" s="46">
        <v>71050000</v>
      </c>
    </row>
    <row r="75" spans="1:5" ht="21" customHeight="1">
      <c r="A75" s="1" t="s">
        <v>106</v>
      </c>
      <c r="B75" s="46">
        <v>0</v>
      </c>
      <c r="C75" s="46">
        <v>0</v>
      </c>
      <c r="D75" s="46">
        <v>-6000000</v>
      </c>
      <c r="E75" s="46">
        <v>-22800000</v>
      </c>
    </row>
    <row r="76" spans="1:5" ht="21" customHeight="1">
      <c r="A76" s="1" t="s">
        <v>107</v>
      </c>
      <c r="B76" s="46">
        <v>-1249999.38</v>
      </c>
      <c r="C76" s="46">
        <v>-199999.9</v>
      </c>
      <c r="D76" s="46">
        <v>0</v>
      </c>
      <c r="E76" s="46">
        <v>0</v>
      </c>
    </row>
    <row r="77" spans="1:5" ht="21" customHeight="1">
      <c r="A77" s="1" t="s">
        <v>168</v>
      </c>
      <c r="B77" s="71">
        <f>SUM(B71:B76)</f>
        <v>-3310711.5200000005</v>
      </c>
      <c r="C77" s="71">
        <f>SUM(C71:C76)</f>
        <v>31468299.17</v>
      </c>
      <c r="D77" s="71">
        <f>SUM(D71:D76)</f>
        <v>8998771.33</v>
      </c>
      <c r="E77" s="71">
        <f>SUM(E71:E76)</f>
        <v>67009742.8</v>
      </c>
    </row>
    <row r="78" spans="2:5" ht="21" customHeight="1">
      <c r="B78" s="39"/>
      <c r="C78" s="39"/>
      <c r="D78" s="39"/>
      <c r="E78" s="39"/>
    </row>
    <row r="79" spans="1:5" ht="21" customHeight="1">
      <c r="A79" s="1" t="s">
        <v>49</v>
      </c>
      <c r="B79" s="39">
        <f>+B38+B67+B77</f>
        <v>3877090.590000014</v>
      </c>
      <c r="C79" s="39">
        <f>+C38+C67+C77</f>
        <v>1177801.2899999917</v>
      </c>
      <c r="D79" s="39">
        <f>+D38+D67+D77</f>
        <v>2383764.559999982</v>
      </c>
      <c r="E79" s="39">
        <f>+E38+E67+E77</f>
        <v>-3664988.280000001</v>
      </c>
    </row>
    <row r="80" spans="1:5" ht="21" customHeight="1">
      <c r="A80" s="1" t="s">
        <v>169</v>
      </c>
      <c r="B80" s="46">
        <v>11267094.18</v>
      </c>
      <c r="C80" s="46">
        <v>10089292.89</v>
      </c>
      <c r="D80" s="46">
        <v>2960751.23</v>
      </c>
      <c r="E80" s="46">
        <v>6625739.51</v>
      </c>
    </row>
    <row r="81" spans="1:5" ht="21" customHeight="1" thickBot="1">
      <c r="A81" s="1" t="s">
        <v>170</v>
      </c>
      <c r="B81" s="41">
        <f>SUM(B79:B80)</f>
        <v>15144184.770000014</v>
      </c>
      <c r="C81" s="41">
        <f>SUM(C79:C80)</f>
        <v>11267094.179999992</v>
      </c>
      <c r="D81" s="41">
        <f>SUM(D79:D80)</f>
        <v>5344515.789999982</v>
      </c>
      <c r="E81" s="41">
        <f>SUM(E79:E80)</f>
        <v>2960751.2299999986</v>
      </c>
    </row>
    <row r="82" spans="2:5" ht="21" customHeight="1" thickTop="1">
      <c r="B82" s="6"/>
      <c r="C82" s="6"/>
      <c r="D82" s="6"/>
      <c r="E82" s="6"/>
    </row>
    <row r="83" spans="1:5" ht="21" customHeight="1">
      <c r="A83" s="1" t="s">
        <v>21</v>
      </c>
      <c r="B83" s="6"/>
      <c r="C83" s="6"/>
      <c r="D83" s="6"/>
      <c r="E83" s="6"/>
    </row>
    <row r="84" spans="1:5" ht="21" customHeight="1">
      <c r="A84" s="1" t="s">
        <v>171</v>
      </c>
      <c r="B84" s="6"/>
      <c r="C84" s="6"/>
      <c r="D84" s="6"/>
      <c r="E84" s="6"/>
    </row>
    <row r="85" spans="1:5" ht="21" customHeight="1">
      <c r="A85" s="1" t="s">
        <v>172</v>
      </c>
      <c r="B85" s="46">
        <v>16467190.98</v>
      </c>
      <c r="C85" s="46">
        <v>33781070.54</v>
      </c>
      <c r="D85" s="46">
        <v>10092258.64</v>
      </c>
      <c r="E85" s="46">
        <v>20540079.28</v>
      </c>
    </row>
    <row r="86" spans="1:5" ht="21" customHeight="1">
      <c r="A86" s="1" t="s">
        <v>173</v>
      </c>
      <c r="B86" s="46">
        <v>4470823.65</v>
      </c>
      <c r="C86" s="46">
        <v>1475536.48</v>
      </c>
      <c r="D86" s="46">
        <v>0</v>
      </c>
      <c r="E86" s="46">
        <v>0</v>
      </c>
    </row>
    <row r="87" spans="2:5" ht="21" customHeight="1">
      <c r="B87" s="4"/>
      <c r="C87" s="4"/>
      <c r="D87" s="4"/>
      <c r="E87" s="4"/>
    </row>
    <row r="88" spans="1:7" ht="21" customHeight="1">
      <c r="A88" s="1" t="s">
        <v>174</v>
      </c>
      <c r="B88" s="1"/>
      <c r="C88" s="1"/>
      <c r="D88" s="6"/>
      <c r="E88" s="6"/>
      <c r="F88" s="6"/>
      <c r="G88" s="6"/>
    </row>
    <row r="89" spans="1:7" ht="21" customHeight="1">
      <c r="A89" s="1" t="s">
        <v>175</v>
      </c>
      <c r="B89" s="1"/>
      <c r="C89" s="1"/>
      <c r="D89" s="6"/>
      <c r="E89" s="6"/>
      <c r="F89" s="6"/>
      <c r="G89" s="6"/>
    </row>
    <row r="90" spans="1:7" ht="21" customHeight="1">
      <c r="A90" s="1" t="s">
        <v>176</v>
      </c>
      <c r="B90" s="1"/>
      <c r="C90" s="1"/>
      <c r="D90" s="6"/>
      <c r="E90" s="6"/>
      <c r="F90" s="6"/>
      <c r="G90" s="6"/>
    </row>
    <row r="91" spans="1:7" ht="21" customHeight="1">
      <c r="A91" s="1" t="s">
        <v>180</v>
      </c>
      <c r="B91" s="1"/>
      <c r="C91" s="1"/>
      <c r="D91" s="6"/>
      <c r="E91" s="6"/>
      <c r="F91" s="6"/>
      <c r="G91" s="6"/>
    </row>
    <row r="92" spans="1:7" ht="21" customHeight="1">
      <c r="A92" s="1" t="s">
        <v>181</v>
      </c>
      <c r="B92" s="1"/>
      <c r="C92" s="1"/>
      <c r="D92" s="6"/>
      <c r="E92" s="6"/>
      <c r="F92" s="6"/>
      <c r="G92" s="6"/>
    </row>
    <row r="95" ht="19.5">
      <c r="A95" s="74"/>
    </row>
    <row r="96" spans="1:4" ht="14.25" customHeight="1">
      <c r="A96" s="1" t="s">
        <v>5</v>
      </c>
      <c r="D96" s="4"/>
    </row>
    <row r="97" ht="21" customHeight="1">
      <c r="D97" s="1"/>
    </row>
    <row r="98" ht="21" customHeight="1">
      <c r="D98" s="1"/>
    </row>
    <row r="99" ht="22.5" customHeight="1">
      <c r="D99" s="1"/>
    </row>
    <row r="100" ht="21" customHeight="1">
      <c r="D100" s="1"/>
    </row>
    <row r="101" ht="21" customHeight="1">
      <c r="D101" s="1"/>
    </row>
    <row r="102" ht="26.25" customHeight="1">
      <c r="A102" s="77" t="s">
        <v>110</v>
      </c>
    </row>
  </sheetData>
  <mergeCells count="2">
    <mergeCell ref="A4:E4"/>
    <mergeCell ref="A55:E55"/>
  </mergeCells>
  <printOptions/>
  <pageMargins left="0.7874015748031497" right="0.1968503937007874" top="0.3937007874015748" bottom="0.7874015748031497" header="0.5118110236220472" footer="0.5118110236220472"/>
  <pageSetup fitToHeight="0" fitToWidth="0" horizontalDpi="180" verticalDpi="18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 ????????</dc:creator>
  <cp:keywords/>
  <dc:description/>
  <cp:lastModifiedBy>James Francis Chicano</cp:lastModifiedBy>
  <cp:lastPrinted>2006-02-28T15:34:45Z</cp:lastPrinted>
  <dcterms:created xsi:type="dcterms:W3CDTF">1998-11-11T06:52:40Z</dcterms:created>
  <dcterms:modified xsi:type="dcterms:W3CDTF">2006-07-21T00:53:22Z</dcterms:modified>
  <cp:category/>
  <cp:version/>
  <cp:contentType/>
  <cp:contentStatus/>
</cp:coreProperties>
</file>