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งบดุล กำไรขาดทุน กระแสเงินสด" sheetId="1" r:id="rId1"/>
    <sheet name="งบแสดงการเปลี่ยนแปลงรวม" sheetId="2" r:id="rId2"/>
    <sheet name="งบแสดงการเปลี่ยนแปลงเฉพาะบริษัท" sheetId="3" r:id="rId3"/>
  </sheets>
  <definedNames>
    <definedName name="_xlnm.Print_Area" localSheetId="0">'งบดุล กำไรขาดทุน กระแสเงินสด'!$A:$IV</definedName>
  </definedNames>
  <calcPr fullCalcOnLoad="1"/>
</workbook>
</file>

<file path=xl/sharedStrings.xml><?xml version="1.0" encoding="utf-8"?>
<sst xmlns="http://schemas.openxmlformats.org/spreadsheetml/2006/main" count="484" uniqueCount="194">
  <si>
    <t>Note</t>
  </si>
  <si>
    <t>The accompanying notes are an integral part of the financial statements.</t>
  </si>
  <si>
    <t>Share capital</t>
  </si>
  <si>
    <t>Other income</t>
  </si>
  <si>
    <t>Directors' remuneration</t>
  </si>
  <si>
    <t>Net increase (decrease) in cash and cash equivalents</t>
  </si>
  <si>
    <t>share capital</t>
  </si>
  <si>
    <t>Total</t>
  </si>
  <si>
    <t>Registered</t>
  </si>
  <si>
    <t>Others</t>
  </si>
  <si>
    <t>Cash and cash equivalents</t>
  </si>
  <si>
    <t>Trade accounts receivable - net</t>
  </si>
  <si>
    <t>Inventories - net</t>
  </si>
  <si>
    <t>Other current assets</t>
  </si>
  <si>
    <t>Input tax refundable</t>
  </si>
  <si>
    <t>Investments in andesite mining - net</t>
  </si>
  <si>
    <t>Property, plant and equipment - net</t>
  </si>
  <si>
    <t>Tin mining rights - net</t>
  </si>
  <si>
    <t>Goodwill</t>
  </si>
  <si>
    <t>Land awaiting development</t>
  </si>
  <si>
    <t>TONGKAH HARBOUR PUBLIC COMPANY LIMITED AND ITS SUBSIDIARIES</t>
  </si>
  <si>
    <t>(Audited)</t>
  </si>
  <si>
    <t>but reviewed)</t>
  </si>
  <si>
    <t>Current investment - fixed deposits</t>
  </si>
  <si>
    <t>Bank overdrafts</t>
  </si>
  <si>
    <t>Trade account payable - related party</t>
  </si>
  <si>
    <t>Trade account payable - others</t>
  </si>
  <si>
    <t>Other current liabilities</t>
  </si>
  <si>
    <t>Accrued expenses</t>
  </si>
  <si>
    <t>Equity attributable to the Company's shareholders</t>
  </si>
  <si>
    <t>Sales</t>
  </si>
  <si>
    <t>Tin ore sales</t>
  </si>
  <si>
    <t>Andesite sales</t>
  </si>
  <si>
    <t>Interest income</t>
  </si>
  <si>
    <t>Cost of sales</t>
  </si>
  <si>
    <t>Cost of tin ore sales</t>
  </si>
  <si>
    <t>Cost of andesite sales</t>
  </si>
  <si>
    <t>Selling and administrative expenses</t>
  </si>
  <si>
    <t>Net loss</t>
  </si>
  <si>
    <t>Trade accounts receivable</t>
  </si>
  <si>
    <t>Inventories</t>
  </si>
  <si>
    <t>Trade accounts payable - others</t>
  </si>
  <si>
    <t>Cash and cash equivalents at beginning of period</t>
  </si>
  <si>
    <t>Cash and cash equivalents at end of period</t>
  </si>
  <si>
    <t>Cash paid during the period for</t>
  </si>
  <si>
    <t>Interest expenses</t>
  </si>
  <si>
    <t>Share premium</t>
  </si>
  <si>
    <t>-</t>
  </si>
  <si>
    <t>___________________________________________________</t>
  </si>
  <si>
    <t>As at 31st</t>
  </si>
  <si>
    <t>(Unaudited /</t>
  </si>
  <si>
    <t>Balance Sheets</t>
  </si>
  <si>
    <t>Consolidated</t>
  </si>
  <si>
    <t>The Company Only</t>
  </si>
  <si>
    <t>Investments accounted for under equity method</t>
  </si>
  <si>
    <t>Exploration expenditures and development costs</t>
  </si>
  <si>
    <t>Balance Sheets (Continued)</t>
  </si>
  <si>
    <t>Liabilities and shareholders' equity</t>
  </si>
  <si>
    <t>Current liabilities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</si>
  <si>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</si>
  <si>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</si>
  <si>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</si>
  <si>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</si>
  <si>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</si>
  <si>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</si>
  <si>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Current portion of hire purchase creditors</t>
  </si>
  <si>
    <t>Total current liabilities</t>
  </si>
  <si>
    <t>Non-current liabilities</t>
  </si>
  <si>
    <t>Provision for loss from investments accounted for under equity method</t>
  </si>
  <si>
    <t>Total non-current liabilities</t>
  </si>
  <si>
    <t>Total liabilities</t>
  </si>
  <si>
    <t>Shareholders' equity</t>
  </si>
  <si>
    <t>Issued and fully paid-up</t>
  </si>
  <si>
    <t>Minority interests - equity attributable to minority shareholders of subsidiaries</t>
  </si>
  <si>
    <t>Total shareholders' equity</t>
  </si>
  <si>
    <t>Total liabilities and shareholders' equity</t>
  </si>
  <si>
    <t>(Unaudited / but reviewed)</t>
  </si>
  <si>
    <t>Statements of earnings</t>
  </si>
  <si>
    <t>2003</t>
  </si>
  <si>
    <t>Revenues</t>
  </si>
  <si>
    <t>Total revenues</t>
  </si>
  <si>
    <t>Expenses</t>
  </si>
  <si>
    <t>Share of loss from investments accounted for under equity method</t>
  </si>
  <si>
    <t>Total expenses</t>
  </si>
  <si>
    <t>Loss before interest expenses</t>
  </si>
  <si>
    <t>Net loss for the period</t>
  </si>
  <si>
    <t>Loss before minority interest</t>
  </si>
  <si>
    <t>Basic loss per share (Baht per share)</t>
  </si>
  <si>
    <t>Statements of Change in Shareholders' Equity</t>
  </si>
  <si>
    <t>Balance as at 1st January, 2003</t>
  </si>
  <si>
    <t xml:space="preserve">              Directors</t>
  </si>
  <si>
    <t>Current portion of long-term loans</t>
  </si>
  <si>
    <t>Hire purchase creditors - net</t>
  </si>
  <si>
    <t>Share discount</t>
  </si>
  <si>
    <t>Retained earnings (deficit)</t>
  </si>
  <si>
    <t>Depreciation</t>
  </si>
  <si>
    <t>Amortization - investment in andesite mining</t>
  </si>
  <si>
    <t>Amortization - tin mining right</t>
  </si>
  <si>
    <t>Amortization of excess of net book value</t>
  </si>
  <si>
    <t>Purchases of property, plant and equipment</t>
  </si>
  <si>
    <t>Proceed from disposals of fixed assets</t>
  </si>
  <si>
    <t>Increase (decrease) in bank overdrafts</t>
  </si>
  <si>
    <t>Increase (decrease) in long-term loans</t>
  </si>
  <si>
    <t>Increase (decrease) in hire purchase creditors</t>
  </si>
  <si>
    <t>over cost of investments accounted for under equity method</t>
  </si>
  <si>
    <t>Unappropriated</t>
  </si>
  <si>
    <t>investments accounted for under equity method</t>
  </si>
  <si>
    <t xml:space="preserve">Amortization of excess of net book value over cost of </t>
  </si>
  <si>
    <t>Minority interest in (earnings) loss of subsidiaries</t>
  </si>
  <si>
    <t>Statements of cash flow</t>
  </si>
  <si>
    <t>Cash flows from operating activities</t>
  </si>
  <si>
    <t>Adjustment to reconcile net loss to net cash provided by</t>
  </si>
  <si>
    <t>for under equity method</t>
  </si>
  <si>
    <t>Minority interest in earnings (loss) of subsidiaries</t>
  </si>
  <si>
    <t>(Increase) decrease in operating assets:-</t>
  </si>
  <si>
    <t>Increase (decrease) in operating liabilities:-</t>
  </si>
  <si>
    <t>Net  cash provided by (used in) operating activities</t>
  </si>
  <si>
    <t>Statements of cash flow (Continued)</t>
  </si>
  <si>
    <t>Cash flows from investing activities</t>
  </si>
  <si>
    <t>Net cash provided by (used in) investing activities</t>
  </si>
  <si>
    <t>Cash flows from financing activities</t>
  </si>
  <si>
    <t>Proceed from the share capital increased</t>
  </si>
  <si>
    <t>Net cash provided by (used in) financing activities</t>
  </si>
  <si>
    <t>paid-up</t>
  </si>
  <si>
    <t>Issued and</t>
  </si>
  <si>
    <t>Ordinary shares issued and paid-up</t>
  </si>
  <si>
    <t>(Unit : Thousand Baht)</t>
  </si>
  <si>
    <t>December, 2003</t>
  </si>
  <si>
    <t>2004</t>
  </si>
  <si>
    <t>Short-term advances to related parties</t>
  </si>
  <si>
    <t>Short-term loans to related parties</t>
  </si>
  <si>
    <t>Cash advance - general</t>
  </si>
  <si>
    <t>Total other current assets</t>
  </si>
  <si>
    <t>Long-term investments</t>
  </si>
  <si>
    <t>Other receivable - related parties</t>
  </si>
  <si>
    <t>Long-term loans to related parties</t>
  </si>
  <si>
    <t>Other non-current assets</t>
  </si>
  <si>
    <t>___________________________________________________               Directors</t>
  </si>
  <si>
    <t>Short-term loan from financial institution</t>
  </si>
  <si>
    <t>Short-term advances from related parties</t>
  </si>
  <si>
    <t>Short-term loans from related parties</t>
  </si>
  <si>
    <t>Other payable - related party</t>
  </si>
  <si>
    <t>Other payable - purchase of office building and land</t>
  </si>
  <si>
    <t>Long-term loans from related party</t>
  </si>
  <si>
    <t>Long-term loans - net</t>
  </si>
  <si>
    <t>Revaluation surplus (decrease) on land</t>
  </si>
  <si>
    <t>(used in) operating activities :-</t>
  </si>
  <si>
    <t>Other receivable -  related parties</t>
  </si>
  <si>
    <t>Trade accounts payable - related party</t>
  </si>
  <si>
    <t>Other payable - related parties</t>
  </si>
  <si>
    <t>(Increase) decrease in short-term loans to related parties</t>
  </si>
  <si>
    <t>(Increase) decrease in long-term loans to related parties</t>
  </si>
  <si>
    <t>(Increase) decrease in land awaiting development</t>
  </si>
  <si>
    <t>(Increase) decrease in exploration expenditures and development costs</t>
  </si>
  <si>
    <t>Increase (decrease) in short-term loans from related parties</t>
  </si>
  <si>
    <t>Increase (decrease) in long-term loans from related parties</t>
  </si>
  <si>
    <r>
      <t>Supplemental cash flow information</t>
    </r>
    <r>
      <rPr>
        <sz val="12"/>
        <rFont val="AngsanaUPC"/>
        <family val="1"/>
      </rPr>
      <t xml:space="preserve"> :-</t>
    </r>
  </si>
  <si>
    <t>Income tax</t>
  </si>
  <si>
    <t>Weighted average number of ordinary shares (Thousand shares)</t>
  </si>
  <si>
    <t>Deficit</t>
  </si>
  <si>
    <t>Revaluation</t>
  </si>
  <si>
    <t>surplus</t>
  </si>
  <si>
    <t>(decrease)</t>
  </si>
  <si>
    <t>on land</t>
  </si>
  <si>
    <t>Balance as at 1st January, 2004</t>
  </si>
  <si>
    <t xml:space="preserve">___________________________________________________   </t>
  </si>
  <si>
    <t>4</t>
  </si>
  <si>
    <t>5</t>
  </si>
  <si>
    <t>(Restated)</t>
  </si>
  <si>
    <t>Share of (earnings) loss from investments accounted</t>
  </si>
  <si>
    <t>Balance as at 30th June, 2003</t>
  </si>
  <si>
    <t>Balance as at 30th June, 2004</t>
  </si>
  <si>
    <t>For the six-month periods ended 30th June, 2004 and 2003</t>
  </si>
  <si>
    <t>As at 30th</t>
  </si>
  <si>
    <t>June, 2004</t>
  </si>
  <si>
    <t>599,920,010 ordinary shares) of Baht 1 each</t>
  </si>
  <si>
    <t>483,648,570 ordinary shares) of Baht 1 each</t>
  </si>
  <si>
    <t>Earnings (loss) on sales of fixed assets</t>
  </si>
  <si>
    <t>For the three-month periods ended 30th June, 2004 and 2003</t>
  </si>
  <si>
    <t>(Earnings) loss on sales of fixed assets</t>
  </si>
  <si>
    <t>Transferred share discount from share premium</t>
  </si>
  <si>
    <t>Minority</t>
  </si>
  <si>
    <t>interest</t>
  </si>
  <si>
    <t>Share</t>
  </si>
  <si>
    <t>premium</t>
  </si>
  <si>
    <t>discount</t>
  </si>
  <si>
    <t xml:space="preserve">   Directors</t>
  </si>
  <si>
    <t>605,551,570 ordinary shares (31st December, 2003 :</t>
  </si>
  <si>
    <t>554,837,270 ordinary shares (31st December, 2003 :</t>
  </si>
  <si>
    <t>(Increase) decrease in investments in andesite mining</t>
  </si>
  <si>
    <t>(Increase) decrease in investments accounted for under equity method</t>
  </si>
  <si>
    <t>Increase (decrease) in short-term loan from financial institution</t>
  </si>
  <si>
    <t>(Increase) decrease in investments in Phuket project</t>
  </si>
  <si>
    <t>Investments in Phuket project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</si>
</sst>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\t&quot;$&quot;#,##0_);\(\t&quot;$&quot;#,##0\)"/>
    <numFmt numFmtId="175" formatCode="\t&quot;$&quot;#,##0_);[Red]\(\t&quot;$&quot;#,##0\)"/>
    <numFmt numFmtId="176" formatCode="\t&quot;$&quot;#,##0.00_);\(\t&quot;$&quot;#,##0.00\)"/>
    <numFmt numFmtId="177" formatCode="\t&quot;$&quot;#,##0.00_);[Red]\(\t&quot;$&quot;#,##0.00\)"/>
    <numFmt numFmtId="178" formatCode="\t#,##0_);\(\t#,##0\)"/>
    <numFmt numFmtId="179" formatCode="\t#,##0_);[Red]\(\t#,##0\)"/>
    <numFmt numFmtId="180" formatCode="_(&quot;฿&quot;* \t#,##0_);_(&quot;฿&quot;* \(\t#,##0\);_(&quot;฿&quot;* &quot;-&quot;_);_(@_)"/>
    <numFmt numFmtId="181" formatCode="d\ \ด\ด\ด\ด\ &quot;พ.ศ.&quot;\ \b\b\b\b"/>
    <numFmt numFmtId="182" formatCode="\ว\ \ด\ด\ด\ด\ &quot;ค.ศ.&quot;\ \ค\ค\ค\ค"/>
    <numFmt numFmtId="183" formatCode="&quot;วันที่&quot;\ \ว\ \ด\ด\ด\ด\ \ป\ป\ป\ป"/>
    <numFmt numFmtId="184" formatCode="d\ \ด\ด\ด\ \b\b"/>
    <numFmt numFmtId="185" formatCode="\ว\ \ด\ด\ด\ \ป\ป"/>
    <numFmt numFmtId="186" formatCode="\ช\.\น\น\ &quot;น.&quot;"/>
    <numFmt numFmtId="187" formatCode="\t0.00E+00"/>
    <numFmt numFmtId="188" formatCode="&quot;฿&quot;\t#,##0_);\(&quot;฿&quot;\t#,##0\)"/>
    <numFmt numFmtId="189" formatCode="&quot;฿&quot;\t#,##0_);[Red]\(&quot;฿&quot;\t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#,##0.0_);[Red]\(#,##0.0\)"/>
    <numFmt numFmtId="197" formatCode="#,##0.000_);[Red]\(#,##0.000\)"/>
    <numFmt numFmtId="198" formatCode="#,##0.000_);\(#,##0.000\)"/>
    <numFmt numFmtId="199" formatCode="#,##0.0000_);\(#,##0.0000\)"/>
    <numFmt numFmtId="200" formatCode="#,##0.00000_);\(#,##0.00000\)"/>
    <numFmt numFmtId="201" formatCode="_(* #,##0.00000_);_(* \(#,##0.00000\);_(* &quot;-&quot;??_);_(@_)"/>
    <numFmt numFmtId="202" formatCode="0.000"/>
    <numFmt numFmtId="203" formatCode="\-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_(* #,##0.0000000000_);_(* \(#,##0.0000000000\);_(* &quot;-&quot;??_);_(@_)"/>
  </numFmts>
  <fonts count="1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u val="single"/>
      <sz val="12"/>
      <name val="AngsanaUPC"/>
      <family val="1"/>
    </font>
    <font>
      <i/>
      <sz val="12"/>
      <name val="AngsanaUPC"/>
      <family val="1"/>
    </font>
    <font>
      <sz val="13"/>
      <name val="AngsanaUPC"/>
      <family val="1"/>
    </font>
    <font>
      <u val="single"/>
      <sz val="13"/>
      <name val="AngsanaUPC"/>
      <family val="1"/>
    </font>
    <font>
      <i/>
      <sz val="13"/>
      <name val="AngsanaUPC"/>
      <family val="1"/>
    </font>
    <font>
      <sz val="12"/>
      <color indexed="8"/>
      <name val="AngsanaUPC"/>
      <family val="1"/>
    </font>
    <font>
      <sz val="10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37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7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40" fontId="7" fillId="0" borderId="0" xfId="0" applyNumberFormat="1" applyFon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 vertical="center"/>
    </xf>
    <xf numFmtId="3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38" fontId="4" fillId="0" borderId="0" xfId="0" applyNumberFormat="1" applyFont="1" applyAlignment="1">
      <alignment/>
    </xf>
    <xf numFmtId="38" fontId="4" fillId="0" borderId="2" xfId="0" applyNumberFormat="1" applyFont="1" applyBorder="1" applyAlignment="1">
      <alignment/>
    </xf>
    <xf numFmtId="38" fontId="4" fillId="0" borderId="3" xfId="0" applyNumberFormat="1" applyFont="1" applyBorder="1" applyAlignment="1">
      <alignment/>
    </xf>
    <xf numFmtId="38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38" fontId="4" fillId="0" borderId="4" xfId="0" applyNumberFormat="1" applyFont="1" applyBorder="1" applyAlignment="1">
      <alignment/>
    </xf>
    <xf numFmtId="38" fontId="4" fillId="0" borderId="1" xfId="0" applyNumberFormat="1" applyFont="1" applyBorder="1" applyAlignment="1">
      <alignment/>
    </xf>
    <xf numFmtId="38" fontId="4" fillId="0" borderId="1" xfId="0" applyNumberFormat="1" applyFont="1" applyBorder="1" applyAlignment="1">
      <alignment horizontal="center"/>
    </xf>
    <xf numFmtId="40" fontId="4" fillId="0" borderId="4" xfId="0" applyNumberFormat="1" applyFont="1" applyBorder="1" applyAlignment="1">
      <alignment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centerContinuous" vertical="center"/>
    </xf>
    <xf numFmtId="38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38" fontId="7" fillId="0" borderId="3" xfId="0" applyNumberFormat="1" applyFont="1" applyBorder="1" applyAlignment="1">
      <alignment/>
    </xf>
    <xf numFmtId="0" fontId="7" fillId="0" borderId="0" xfId="0" applyFont="1" applyAlignment="1">
      <alignment horizontal="right" vertical="center"/>
    </xf>
    <xf numFmtId="38" fontId="7" fillId="0" borderId="0" xfId="0" applyNumberFormat="1" applyFont="1" applyAlignment="1">
      <alignment horizontal="center"/>
    </xf>
    <xf numFmtId="38" fontId="7" fillId="0" borderId="3" xfId="0" applyNumberFormat="1" applyFont="1" applyBorder="1" applyAlignment="1">
      <alignment vertical="center"/>
    </xf>
    <xf numFmtId="38" fontId="7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38" fontId="7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Continuous" vertical="center"/>
    </xf>
    <xf numFmtId="0" fontId="11" fillId="0" borderId="0" xfId="0" applyNumberFormat="1" applyFont="1" applyBorder="1" applyAlignment="1">
      <alignment horizontal="centerContinuous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Border="1" applyAlignment="1" quotePrefix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38" fontId="4" fillId="0" borderId="0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37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38" fontId="4" fillId="0" borderId="5" xfId="0" applyNumberFormat="1" applyFont="1" applyBorder="1" applyAlignment="1">
      <alignment/>
    </xf>
    <xf numFmtId="38" fontId="4" fillId="0" borderId="6" xfId="0" applyNumberFormat="1" applyFont="1" applyBorder="1" applyAlignment="1">
      <alignment/>
    </xf>
    <xf numFmtId="38" fontId="4" fillId="0" borderId="7" xfId="0" applyNumberFormat="1" applyFont="1" applyBorder="1" applyAlignment="1">
      <alignment/>
    </xf>
    <xf numFmtId="38" fontId="4" fillId="0" borderId="8" xfId="0" applyNumberFormat="1" applyFont="1" applyBorder="1" applyAlignment="1">
      <alignment/>
    </xf>
    <xf numFmtId="0" fontId="8" fillId="0" borderId="9" xfId="0" applyNumberFormat="1" applyFont="1" applyBorder="1" applyAlignment="1" quotePrefix="1">
      <alignment horizontal="center" vertical="center"/>
    </xf>
    <xf numFmtId="38" fontId="7" fillId="0" borderId="0" xfId="0" applyNumberFormat="1" applyFont="1" applyAlignment="1">
      <alignment horizontal="right" vertical="center"/>
    </xf>
    <xf numFmtId="38" fontId="7" fillId="0" borderId="0" xfId="0" applyNumberFormat="1" applyFont="1" applyAlignment="1">
      <alignment horizontal="right"/>
    </xf>
    <xf numFmtId="38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centerContinuous" vertical="center"/>
    </xf>
    <xf numFmtId="0" fontId="7" fillId="0" borderId="9" xfId="0" applyFont="1" applyBorder="1" applyAlignment="1">
      <alignment vertical="center"/>
    </xf>
    <xf numFmtId="38" fontId="4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38" fontId="4" fillId="0" borderId="8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workbookViewId="0" topLeftCell="A1">
      <selection activeCell="A1" sqref="A1"/>
    </sheetView>
  </sheetViews>
  <sheetFormatPr defaultColWidth="9.33203125" defaultRowHeight="18.75" customHeight="1"/>
  <cols>
    <col min="1" max="4" width="2.83203125" style="7" customWidth="1"/>
    <col min="5" max="5" width="10.33203125" style="7" customWidth="1"/>
    <col min="6" max="6" width="32.5" style="7" customWidth="1"/>
    <col min="7" max="7" width="6" style="7" customWidth="1"/>
    <col min="8" max="8" width="2.83203125" style="7" customWidth="1"/>
    <col min="9" max="9" width="8.83203125" style="7" customWidth="1"/>
    <col min="10" max="10" width="4.33203125" style="7" customWidth="1"/>
    <col min="11" max="11" width="8.83203125" style="7" customWidth="1"/>
    <col min="12" max="12" width="4.33203125" style="6" customWidth="1"/>
    <col min="13" max="13" width="8.83203125" style="9" customWidth="1"/>
    <col min="14" max="14" width="4.33203125" style="9" customWidth="1"/>
    <col min="15" max="15" width="8.83203125" style="9" customWidth="1"/>
    <col min="16" max="16" width="2.16015625" style="7" customWidth="1"/>
    <col min="17" max="16384" width="9.33203125" style="7" customWidth="1"/>
  </cols>
  <sheetData>
    <row r="1" spans="1:15" ht="18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8" customHeight="1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</row>
    <row r="3" spans="1:1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7"/>
      <c r="P3" s="71" t="s">
        <v>126</v>
      </c>
    </row>
    <row r="4" spans="1:15" ht="18" customHeight="1">
      <c r="A4" s="1"/>
      <c r="B4" s="1"/>
      <c r="C4" s="1"/>
      <c r="D4" s="1"/>
      <c r="E4" s="1"/>
      <c r="F4" s="1"/>
      <c r="G4" s="1"/>
      <c r="H4" s="1"/>
      <c r="I4" s="94" t="s">
        <v>52</v>
      </c>
      <c r="J4" s="94"/>
      <c r="K4" s="94"/>
      <c r="L4" s="1"/>
      <c r="M4" s="95" t="s">
        <v>53</v>
      </c>
      <c r="N4" s="95"/>
      <c r="O4" s="95"/>
    </row>
    <row r="5" spans="1:15" ht="18" customHeight="1">
      <c r="A5" s="1"/>
      <c r="B5" s="1"/>
      <c r="C5" s="1"/>
      <c r="D5" s="1"/>
      <c r="E5" s="1"/>
      <c r="F5" s="1"/>
      <c r="G5" s="1"/>
      <c r="H5" s="1"/>
      <c r="I5" s="59" t="s">
        <v>173</v>
      </c>
      <c r="J5" s="2"/>
      <c r="K5" s="28" t="s">
        <v>49</v>
      </c>
      <c r="L5" s="29"/>
      <c r="M5" s="59" t="s">
        <v>173</v>
      </c>
      <c r="N5" s="2"/>
      <c r="O5" s="28" t="s">
        <v>49</v>
      </c>
    </row>
    <row r="6" spans="1:15" ht="18" customHeight="1">
      <c r="A6" s="1"/>
      <c r="B6" s="1"/>
      <c r="C6" s="1"/>
      <c r="D6" s="1"/>
      <c r="E6" s="1"/>
      <c r="F6" s="1"/>
      <c r="G6" s="4" t="s">
        <v>0</v>
      </c>
      <c r="H6" s="22"/>
      <c r="I6" s="60" t="s">
        <v>174</v>
      </c>
      <c r="J6" s="58"/>
      <c r="K6" s="60" t="s">
        <v>127</v>
      </c>
      <c r="L6" s="23"/>
      <c r="M6" s="60" t="s">
        <v>174</v>
      </c>
      <c r="N6" s="58"/>
      <c r="O6" s="60" t="s">
        <v>127</v>
      </c>
    </row>
    <row r="7" spans="1:15" ht="18" customHeight="1">
      <c r="A7" s="1"/>
      <c r="B7" s="1"/>
      <c r="C7" s="1"/>
      <c r="D7" s="1"/>
      <c r="E7" s="1"/>
      <c r="F7" s="1"/>
      <c r="G7" s="4"/>
      <c r="H7" s="4"/>
      <c r="I7" s="61" t="s">
        <v>50</v>
      </c>
      <c r="J7" s="62"/>
      <c r="K7" s="90" t="s">
        <v>21</v>
      </c>
      <c r="L7" s="34"/>
      <c r="M7" s="61" t="s">
        <v>50</v>
      </c>
      <c r="N7" s="62"/>
      <c r="O7" s="61" t="s">
        <v>21</v>
      </c>
    </row>
    <row r="8" spans="1:15" ht="18" customHeight="1">
      <c r="A8" s="1"/>
      <c r="B8" s="1"/>
      <c r="C8" s="1"/>
      <c r="D8" s="1"/>
      <c r="E8" s="1"/>
      <c r="F8" s="1"/>
      <c r="G8" s="4"/>
      <c r="H8" s="4"/>
      <c r="I8" s="61" t="s">
        <v>22</v>
      </c>
      <c r="J8" s="62"/>
      <c r="K8" s="63"/>
      <c r="L8" s="34"/>
      <c r="M8" s="61" t="s">
        <v>22</v>
      </c>
      <c r="N8" s="62"/>
      <c r="O8" s="63"/>
    </row>
    <row r="9" spans="1:15" ht="18" customHeight="1">
      <c r="A9" s="64"/>
      <c r="B9" s="64"/>
      <c r="C9" s="64" t="s">
        <v>59</v>
      </c>
      <c r="D9" s="3"/>
      <c r="E9" s="3"/>
      <c r="F9" s="3"/>
      <c r="G9" s="20"/>
      <c r="H9" s="20"/>
      <c r="I9" s="20"/>
      <c r="J9" s="20"/>
      <c r="K9" s="20"/>
      <c r="L9" s="20"/>
      <c r="M9" s="20"/>
      <c r="N9" s="20"/>
      <c r="O9" s="20"/>
    </row>
    <row r="10" spans="1:15" ht="18" customHeight="1">
      <c r="A10" s="64" t="s">
        <v>60</v>
      </c>
      <c r="B10" s="64"/>
      <c r="C10" s="64"/>
      <c r="D10" s="3"/>
      <c r="E10" s="3"/>
      <c r="F10" s="3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8" customHeight="1">
      <c r="A11" s="3"/>
      <c r="B11" s="3" t="s">
        <v>10</v>
      </c>
      <c r="C11" s="3"/>
      <c r="D11" s="3"/>
      <c r="E11" s="3"/>
      <c r="F11" s="3"/>
      <c r="G11" s="72" t="s">
        <v>167</v>
      </c>
      <c r="H11" s="20"/>
      <c r="I11" s="30">
        <v>74788</v>
      </c>
      <c r="J11" s="30"/>
      <c r="K11" s="30">
        <v>2589</v>
      </c>
      <c r="L11" s="30"/>
      <c r="M11" s="30">
        <v>71325</v>
      </c>
      <c r="N11" s="30"/>
      <c r="O11" s="30">
        <v>1112</v>
      </c>
    </row>
    <row r="12" spans="1:15" ht="18" customHeight="1">
      <c r="A12" s="3"/>
      <c r="B12" s="3" t="s">
        <v>23</v>
      </c>
      <c r="C12" s="3"/>
      <c r="D12" s="3"/>
      <c r="E12" s="3"/>
      <c r="F12" s="3"/>
      <c r="G12" s="72"/>
      <c r="H12" s="20"/>
      <c r="I12" s="30">
        <v>2</v>
      </c>
      <c r="J12" s="30"/>
      <c r="K12" s="30">
        <v>2</v>
      </c>
      <c r="L12" s="30"/>
      <c r="M12" s="43">
        <v>1</v>
      </c>
      <c r="N12" s="43"/>
      <c r="O12" s="43">
        <v>1</v>
      </c>
    </row>
    <row r="13" spans="1:15" ht="18" customHeight="1">
      <c r="A13" s="3"/>
      <c r="B13" s="3" t="s">
        <v>11</v>
      </c>
      <c r="C13" s="3"/>
      <c r="D13" s="3"/>
      <c r="E13" s="3"/>
      <c r="F13" s="3"/>
      <c r="G13" s="72"/>
      <c r="H13" s="20"/>
      <c r="I13" s="30">
        <v>6840</v>
      </c>
      <c r="J13" s="30"/>
      <c r="K13" s="30">
        <v>1910</v>
      </c>
      <c r="L13" s="30"/>
      <c r="M13" s="30">
        <v>6840</v>
      </c>
      <c r="N13" s="30"/>
      <c r="O13" s="30">
        <v>1910</v>
      </c>
    </row>
    <row r="14" spans="1:15" ht="18" customHeight="1">
      <c r="A14" s="3"/>
      <c r="B14" s="3" t="s">
        <v>129</v>
      </c>
      <c r="C14" s="3"/>
      <c r="D14" s="3"/>
      <c r="E14" s="3"/>
      <c r="F14" s="3"/>
      <c r="G14" s="72" t="s">
        <v>166</v>
      </c>
      <c r="H14" s="20"/>
      <c r="I14" s="30">
        <v>4450</v>
      </c>
      <c r="J14" s="30"/>
      <c r="K14" s="30">
        <v>13870</v>
      </c>
      <c r="L14" s="30"/>
      <c r="M14" s="30">
        <v>1195</v>
      </c>
      <c r="N14" s="30"/>
      <c r="O14" s="30">
        <v>10615</v>
      </c>
    </row>
    <row r="15" spans="1:15" ht="18" customHeight="1">
      <c r="A15" s="3"/>
      <c r="B15" s="3" t="s">
        <v>130</v>
      </c>
      <c r="C15" s="3"/>
      <c r="D15" s="3"/>
      <c r="E15" s="3"/>
      <c r="F15" s="3"/>
      <c r="G15" s="72" t="s">
        <v>166</v>
      </c>
      <c r="H15" s="20"/>
      <c r="I15" s="30">
        <v>280</v>
      </c>
      <c r="J15" s="30"/>
      <c r="K15" s="30">
        <v>1722</v>
      </c>
      <c r="L15" s="30"/>
      <c r="M15" s="30">
        <v>5730</v>
      </c>
      <c r="N15" s="30"/>
      <c r="O15" s="30">
        <v>12333</v>
      </c>
    </row>
    <row r="16" spans="1:15" ht="18" customHeight="1">
      <c r="A16" s="3"/>
      <c r="B16" s="3" t="s">
        <v>12</v>
      </c>
      <c r="C16" s="3"/>
      <c r="D16" s="3"/>
      <c r="E16" s="3"/>
      <c r="F16" s="3"/>
      <c r="G16" s="72"/>
      <c r="H16" s="20"/>
      <c r="I16" s="30">
        <v>6386</v>
      </c>
      <c r="J16" s="30"/>
      <c r="K16" s="30">
        <v>6203</v>
      </c>
      <c r="L16" s="30"/>
      <c r="M16" s="30">
        <v>5350</v>
      </c>
      <c r="N16" s="30"/>
      <c r="O16" s="30">
        <v>5427</v>
      </c>
    </row>
    <row r="17" spans="1:15" ht="18" customHeight="1">
      <c r="A17" s="3"/>
      <c r="B17" s="3" t="s">
        <v>13</v>
      </c>
      <c r="C17" s="3"/>
      <c r="D17" s="3"/>
      <c r="E17" s="3"/>
      <c r="F17" s="3"/>
      <c r="G17" s="72"/>
      <c r="H17" s="20"/>
      <c r="I17" s="30"/>
      <c r="J17" s="30"/>
      <c r="K17" s="30"/>
      <c r="L17" s="30"/>
      <c r="M17" s="30"/>
      <c r="N17" s="30"/>
      <c r="O17" s="30"/>
    </row>
    <row r="18" spans="1:15" ht="18" customHeight="1">
      <c r="A18" s="3"/>
      <c r="B18" s="3"/>
      <c r="C18" s="3" t="s">
        <v>131</v>
      </c>
      <c r="D18" s="3"/>
      <c r="E18" s="3"/>
      <c r="F18" s="3"/>
      <c r="G18" s="72"/>
      <c r="H18" s="20"/>
      <c r="I18" s="73">
        <v>1251</v>
      </c>
      <c r="J18" s="30"/>
      <c r="K18" s="73">
        <v>1662</v>
      </c>
      <c r="L18" s="30"/>
      <c r="M18" s="73">
        <v>986</v>
      </c>
      <c r="N18" s="30"/>
      <c r="O18" s="73">
        <v>978</v>
      </c>
    </row>
    <row r="19" spans="1:15" ht="18" customHeight="1">
      <c r="A19" s="3"/>
      <c r="B19" s="3"/>
      <c r="C19" s="3" t="s">
        <v>14</v>
      </c>
      <c r="D19" s="3"/>
      <c r="E19" s="3"/>
      <c r="F19" s="3"/>
      <c r="G19" s="72"/>
      <c r="H19" s="20"/>
      <c r="I19" s="74">
        <v>3750</v>
      </c>
      <c r="J19" s="30"/>
      <c r="K19" s="74">
        <v>3117</v>
      </c>
      <c r="L19" s="30"/>
      <c r="M19" s="74">
        <v>1908</v>
      </c>
      <c r="N19" s="30"/>
      <c r="O19" s="74">
        <v>1307</v>
      </c>
    </row>
    <row r="20" spans="1:15" ht="18" customHeight="1">
      <c r="A20" s="3"/>
      <c r="B20" s="3"/>
      <c r="C20" s="3" t="s">
        <v>9</v>
      </c>
      <c r="D20" s="3"/>
      <c r="E20" s="3"/>
      <c r="F20" s="3"/>
      <c r="G20" s="72"/>
      <c r="H20" s="20"/>
      <c r="I20" s="75">
        <v>5698</v>
      </c>
      <c r="J20" s="30"/>
      <c r="K20" s="75">
        <v>4951</v>
      </c>
      <c r="L20" s="30"/>
      <c r="M20" s="75">
        <v>2911</v>
      </c>
      <c r="N20" s="30"/>
      <c r="O20" s="75">
        <v>2610</v>
      </c>
    </row>
    <row r="21" spans="1:15" ht="18" customHeight="1">
      <c r="A21" s="3"/>
      <c r="B21" s="3" t="s">
        <v>132</v>
      </c>
      <c r="C21" s="3"/>
      <c r="D21" s="3"/>
      <c r="E21" s="3"/>
      <c r="F21" s="3"/>
      <c r="G21" s="72"/>
      <c r="H21" s="20"/>
      <c r="I21" s="30">
        <f>SUM(I18:I20)</f>
        <v>10699</v>
      </c>
      <c r="J21" s="30"/>
      <c r="K21" s="30">
        <f>SUM(K18:K20)</f>
        <v>9730</v>
      </c>
      <c r="L21" s="30"/>
      <c r="M21" s="30">
        <f>SUM(M18:M20)</f>
        <v>5805</v>
      </c>
      <c r="N21" s="30"/>
      <c r="O21" s="30">
        <f>SUM(O18:O20)</f>
        <v>4895</v>
      </c>
    </row>
    <row r="22" spans="1:15" ht="18" customHeight="1">
      <c r="A22" s="64" t="s">
        <v>61</v>
      </c>
      <c r="B22" s="3"/>
      <c r="C22" s="3"/>
      <c r="D22" s="3"/>
      <c r="E22" s="3"/>
      <c r="F22" s="3"/>
      <c r="G22" s="72"/>
      <c r="H22" s="20"/>
      <c r="I22" s="31">
        <f>SUM(I11:I16)+I21</f>
        <v>103445</v>
      </c>
      <c r="J22" s="30"/>
      <c r="K22" s="31">
        <f>SUM(K11:K16)+K21</f>
        <v>36026</v>
      </c>
      <c r="L22" s="30"/>
      <c r="M22" s="31">
        <f>SUM(M11:M16)+M21</f>
        <v>96246</v>
      </c>
      <c r="N22" s="30"/>
      <c r="O22" s="31">
        <f>SUM(O11:O16)+O21</f>
        <v>36293</v>
      </c>
    </row>
    <row r="23" spans="1:15" ht="18" customHeight="1">
      <c r="A23" s="64" t="s">
        <v>62</v>
      </c>
      <c r="B23" s="3"/>
      <c r="C23" s="3"/>
      <c r="D23" s="3"/>
      <c r="E23" s="3"/>
      <c r="F23" s="3"/>
      <c r="G23" s="72"/>
      <c r="H23" s="20"/>
      <c r="I23" s="30"/>
      <c r="J23" s="30"/>
      <c r="K23" s="30"/>
      <c r="L23" s="30"/>
      <c r="M23" s="30"/>
      <c r="N23" s="30"/>
      <c r="O23" s="30"/>
    </row>
    <row r="24" spans="1:15" ht="18" customHeight="1">
      <c r="A24" s="3"/>
      <c r="B24" s="3" t="s">
        <v>133</v>
      </c>
      <c r="C24" s="3"/>
      <c r="D24" s="3"/>
      <c r="E24" s="3"/>
      <c r="F24" s="3"/>
      <c r="G24" s="72"/>
      <c r="H24" s="20"/>
      <c r="I24" s="30"/>
      <c r="J24" s="30"/>
      <c r="K24" s="30"/>
      <c r="L24" s="30"/>
      <c r="M24" s="30"/>
      <c r="N24" s="30"/>
      <c r="O24" s="30"/>
    </row>
    <row r="25" spans="1:15" ht="18" customHeight="1">
      <c r="A25" s="3"/>
      <c r="B25" s="3"/>
      <c r="C25" s="3" t="s">
        <v>15</v>
      </c>
      <c r="D25" s="3"/>
      <c r="E25" s="3"/>
      <c r="F25" s="3"/>
      <c r="G25" s="72"/>
      <c r="H25" s="20"/>
      <c r="I25" s="30">
        <v>42029</v>
      </c>
      <c r="J25" s="30"/>
      <c r="K25" s="30">
        <v>41816</v>
      </c>
      <c r="L25" s="30"/>
      <c r="M25" s="30">
        <v>42029</v>
      </c>
      <c r="N25" s="30"/>
      <c r="O25" s="30">
        <v>41816</v>
      </c>
    </row>
    <row r="26" spans="1:15" ht="18" customHeight="1">
      <c r="A26" s="3"/>
      <c r="B26" s="3"/>
      <c r="C26" s="3" t="s">
        <v>54</v>
      </c>
      <c r="D26" s="3"/>
      <c r="E26" s="3"/>
      <c r="F26" s="3"/>
      <c r="G26" s="72"/>
      <c r="H26" s="20"/>
      <c r="I26" s="43">
        <v>1139</v>
      </c>
      <c r="J26" s="30"/>
      <c r="K26" s="33" t="s">
        <v>47</v>
      </c>
      <c r="L26" s="30"/>
      <c r="M26" s="30">
        <v>572977</v>
      </c>
      <c r="N26" s="30"/>
      <c r="O26" s="30">
        <v>589081</v>
      </c>
    </row>
    <row r="27" spans="1:15" ht="18" customHeight="1">
      <c r="A27" s="3"/>
      <c r="B27" s="3"/>
      <c r="C27" s="3" t="s">
        <v>193</v>
      </c>
      <c r="D27" s="3"/>
      <c r="E27" s="3"/>
      <c r="F27" s="3"/>
      <c r="G27" s="72"/>
      <c r="H27" s="20"/>
      <c r="I27" s="43">
        <v>7000</v>
      </c>
      <c r="J27" s="30"/>
      <c r="K27" s="33" t="s">
        <v>47</v>
      </c>
      <c r="L27" s="30"/>
      <c r="M27" s="30">
        <v>7000</v>
      </c>
      <c r="N27" s="30"/>
      <c r="O27" s="33" t="s">
        <v>47</v>
      </c>
    </row>
    <row r="28" spans="1:15" ht="18" customHeight="1">
      <c r="A28" s="3"/>
      <c r="B28" s="3" t="s">
        <v>134</v>
      </c>
      <c r="D28" s="3"/>
      <c r="E28" s="3"/>
      <c r="F28" s="3"/>
      <c r="G28" s="72" t="s">
        <v>166</v>
      </c>
      <c r="H28" s="20"/>
      <c r="I28" s="43">
        <v>34</v>
      </c>
      <c r="J28" s="30"/>
      <c r="K28" s="33" t="s">
        <v>47</v>
      </c>
      <c r="L28" s="30"/>
      <c r="M28" s="30">
        <v>13237</v>
      </c>
      <c r="N28" s="30"/>
      <c r="O28" s="30">
        <v>8264</v>
      </c>
    </row>
    <row r="29" spans="1:15" ht="18" customHeight="1">
      <c r="A29" s="3"/>
      <c r="B29" s="3" t="s">
        <v>135</v>
      </c>
      <c r="D29" s="3"/>
      <c r="E29" s="3"/>
      <c r="F29" s="3"/>
      <c r="G29" s="72" t="s">
        <v>166</v>
      </c>
      <c r="H29" s="20"/>
      <c r="I29" s="33" t="s">
        <v>47</v>
      </c>
      <c r="J29" s="30"/>
      <c r="K29" s="33" t="s">
        <v>47</v>
      </c>
      <c r="L29" s="30"/>
      <c r="M29" s="30">
        <v>182765</v>
      </c>
      <c r="N29" s="30"/>
      <c r="O29" s="30">
        <v>113741</v>
      </c>
    </row>
    <row r="30" spans="1:15" ht="18" customHeight="1">
      <c r="A30" s="3"/>
      <c r="B30" s="3" t="s">
        <v>16</v>
      </c>
      <c r="C30" s="3"/>
      <c r="D30" s="3"/>
      <c r="E30" s="3"/>
      <c r="F30" s="3"/>
      <c r="G30" s="72"/>
      <c r="H30" s="20"/>
      <c r="I30" s="30">
        <v>189336</v>
      </c>
      <c r="J30" s="30"/>
      <c r="K30" s="30">
        <v>179022</v>
      </c>
      <c r="L30" s="30"/>
      <c r="M30" s="30">
        <v>123548</v>
      </c>
      <c r="N30" s="30"/>
      <c r="O30" s="30">
        <v>125466</v>
      </c>
    </row>
    <row r="31" spans="1:15" ht="18" customHeight="1">
      <c r="A31" s="3"/>
      <c r="B31" s="3" t="s">
        <v>17</v>
      </c>
      <c r="C31" s="3"/>
      <c r="D31" s="3"/>
      <c r="E31" s="3"/>
      <c r="F31" s="3"/>
      <c r="G31" s="72"/>
      <c r="H31" s="20"/>
      <c r="I31" s="30">
        <v>1217</v>
      </c>
      <c r="J31" s="30"/>
      <c r="K31" s="30">
        <v>1703</v>
      </c>
      <c r="L31" s="30"/>
      <c r="M31" s="30">
        <v>1217</v>
      </c>
      <c r="N31" s="30"/>
      <c r="O31" s="30">
        <v>1703</v>
      </c>
    </row>
    <row r="32" spans="1:15" ht="18" customHeight="1">
      <c r="A32" s="3"/>
      <c r="B32" s="3" t="s">
        <v>19</v>
      </c>
      <c r="D32" s="3"/>
      <c r="E32" s="3"/>
      <c r="F32" s="3"/>
      <c r="G32" s="72"/>
      <c r="H32" s="20"/>
      <c r="I32" s="30">
        <v>468798</v>
      </c>
      <c r="J32" s="30"/>
      <c r="K32" s="30">
        <v>469759</v>
      </c>
      <c r="L32" s="30"/>
      <c r="M32" s="33" t="s">
        <v>47</v>
      </c>
      <c r="N32" s="30"/>
      <c r="O32" s="33" t="s">
        <v>47</v>
      </c>
    </row>
    <row r="33" spans="1:15" ht="18" customHeight="1">
      <c r="A33" s="3"/>
      <c r="B33" s="3" t="s">
        <v>55</v>
      </c>
      <c r="D33" s="3"/>
      <c r="E33" s="3"/>
      <c r="F33" s="3"/>
      <c r="G33" s="72"/>
      <c r="H33" s="20"/>
      <c r="I33" s="30">
        <v>364156</v>
      </c>
      <c r="J33" s="30"/>
      <c r="K33" s="30">
        <v>358770</v>
      </c>
      <c r="L33" s="30"/>
      <c r="M33" s="33" t="s">
        <v>47</v>
      </c>
      <c r="N33" s="30"/>
      <c r="O33" s="33" t="s">
        <v>47</v>
      </c>
    </row>
    <row r="34" spans="1:15" ht="18" customHeight="1">
      <c r="A34" s="3"/>
      <c r="B34" s="3" t="s">
        <v>18</v>
      </c>
      <c r="C34" s="3"/>
      <c r="D34" s="3"/>
      <c r="E34" s="3"/>
      <c r="F34" s="3"/>
      <c r="G34" s="72"/>
      <c r="H34" s="20"/>
      <c r="I34" s="30">
        <v>495</v>
      </c>
      <c r="J34" s="30"/>
      <c r="K34" s="30">
        <v>486</v>
      </c>
      <c r="L34" s="30"/>
      <c r="M34" s="33" t="s">
        <v>47</v>
      </c>
      <c r="N34" s="30"/>
      <c r="O34" s="33" t="s">
        <v>47</v>
      </c>
    </row>
    <row r="35" spans="1:15" ht="18" customHeight="1">
      <c r="A35" s="3"/>
      <c r="B35" s="3" t="s">
        <v>136</v>
      </c>
      <c r="C35" s="3"/>
      <c r="D35" s="3"/>
      <c r="E35" s="3"/>
      <c r="F35" s="3"/>
      <c r="G35" s="72"/>
      <c r="H35" s="20"/>
      <c r="I35" s="30">
        <v>540</v>
      </c>
      <c r="J35" s="30"/>
      <c r="K35" s="30">
        <v>988</v>
      </c>
      <c r="L35" s="30"/>
      <c r="M35" s="43">
        <v>276</v>
      </c>
      <c r="N35" s="30"/>
      <c r="O35" s="43">
        <v>276</v>
      </c>
    </row>
    <row r="36" spans="1:15" ht="18" customHeight="1">
      <c r="A36" s="64" t="s">
        <v>63</v>
      </c>
      <c r="B36" s="64"/>
      <c r="C36" s="3"/>
      <c r="D36" s="64"/>
      <c r="E36" s="3"/>
      <c r="F36" s="3"/>
      <c r="G36" s="72"/>
      <c r="H36" s="20"/>
      <c r="I36" s="31">
        <f>SUM(I25:I35)</f>
        <v>1074744</v>
      </c>
      <c r="J36" s="30"/>
      <c r="K36" s="31">
        <f>SUM(K25:K35)</f>
        <v>1052544</v>
      </c>
      <c r="L36" s="30"/>
      <c r="M36" s="31">
        <f>SUM(M25:M35)</f>
        <v>943049</v>
      </c>
      <c r="N36" s="30"/>
      <c r="O36" s="31">
        <f>SUM(O25:O35)</f>
        <v>880347</v>
      </c>
    </row>
    <row r="37" spans="1:15" ht="18" customHeight="1" thickBot="1">
      <c r="A37" s="64" t="s">
        <v>64</v>
      </c>
      <c r="B37" s="64"/>
      <c r="C37" s="64"/>
      <c r="D37" s="64"/>
      <c r="E37" s="3"/>
      <c r="F37" s="3"/>
      <c r="G37" s="72"/>
      <c r="H37" s="20"/>
      <c r="I37" s="32">
        <f>I22+I36</f>
        <v>1178189</v>
      </c>
      <c r="J37" s="30"/>
      <c r="K37" s="32">
        <f>K22+K36</f>
        <v>1088570</v>
      </c>
      <c r="L37" s="30"/>
      <c r="M37" s="32">
        <f>M22+M36</f>
        <v>1039295</v>
      </c>
      <c r="N37" s="30"/>
      <c r="O37" s="32">
        <f>O22+O36</f>
        <v>916640</v>
      </c>
    </row>
    <row r="38" spans="1:15" ht="18" customHeight="1" thickTop="1">
      <c r="A38" s="3"/>
      <c r="B38" s="3"/>
      <c r="C38" s="3"/>
      <c r="D38" s="3"/>
      <c r="E38" s="3"/>
      <c r="F38" s="3"/>
      <c r="G38" s="72"/>
      <c r="H38" s="20"/>
      <c r="I38" s="30"/>
      <c r="J38" s="30"/>
      <c r="K38" s="30"/>
      <c r="L38" s="30"/>
      <c r="M38" s="30"/>
      <c r="N38" s="30"/>
      <c r="O38" s="30"/>
    </row>
    <row r="39" spans="1:15" ht="18" customHeight="1">
      <c r="A39" s="3"/>
      <c r="B39" s="3"/>
      <c r="C39" s="3"/>
      <c r="D39" s="3"/>
      <c r="E39" s="3"/>
      <c r="F39" s="3"/>
      <c r="G39" s="72"/>
      <c r="H39" s="20"/>
      <c r="I39" s="30"/>
      <c r="J39" s="30"/>
      <c r="K39" s="30"/>
      <c r="L39" s="30"/>
      <c r="M39" s="30"/>
      <c r="N39" s="30"/>
      <c r="O39" s="30"/>
    </row>
    <row r="40" spans="1:15" ht="18" customHeight="1">
      <c r="A40" s="3" t="s">
        <v>1</v>
      </c>
      <c r="B40" s="3"/>
      <c r="C40" s="3"/>
      <c r="D40" s="3"/>
      <c r="E40" s="3"/>
      <c r="F40" s="3"/>
      <c r="G40" s="72"/>
      <c r="H40" s="20"/>
      <c r="I40" s="30"/>
      <c r="J40" s="30"/>
      <c r="K40" s="30"/>
      <c r="L40" s="30"/>
      <c r="M40" s="30"/>
      <c r="N40" s="30"/>
      <c r="O40" s="30"/>
    </row>
    <row r="41" spans="2:15" ht="18" customHeight="1">
      <c r="B41" s="3"/>
      <c r="C41" s="3"/>
      <c r="D41" s="3"/>
      <c r="E41" s="3"/>
      <c r="F41" s="3"/>
      <c r="G41" s="72"/>
      <c r="H41" s="20"/>
      <c r="I41" s="30"/>
      <c r="J41" s="30"/>
      <c r="K41" s="30"/>
      <c r="L41" s="30"/>
      <c r="M41" s="30"/>
      <c r="N41" s="30"/>
      <c r="O41" s="30"/>
    </row>
    <row r="42" spans="1:15" ht="18" customHeight="1">
      <c r="A42" s="3"/>
      <c r="B42" s="3"/>
      <c r="C42" s="3"/>
      <c r="D42" s="3"/>
      <c r="E42" s="3"/>
      <c r="F42" s="3"/>
      <c r="G42" s="72"/>
      <c r="H42" s="20"/>
      <c r="I42" s="20"/>
      <c r="J42" s="20"/>
      <c r="K42" s="20"/>
      <c r="L42" s="20"/>
      <c r="M42" s="20"/>
      <c r="N42" s="20"/>
      <c r="O42" s="20"/>
    </row>
    <row r="43" spans="1:15" ht="18" customHeight="1">
      <c r="A43" s="3"/>
      <c r="B43" s="3"/>
      <c r="C43" s="3"/>
      <c r="D43" s="3"/>
      <c r="E43" s="3"/>
      <c r="F43" s="3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8" customHeight="1">
      <c r="A44" s="3" t="s">
        <v>137</v>
      </c>
      <c r="B44" s="3"/>
      <c r="C44" s="3"/>
      <c r="D44" s="3"/>
      <c r="E44" s="3"/>
      <c r="F44" s="3"/>
      <c r="G44" s="55"/>
      <c r="H44" s="55"/>
      <c r="I44" s="20"/>
      <c r="J44" s="20"/>
      <c r="K44" s="20"/>
      <c r="L44" s="20"/>
      <c r="M44" s="20"/>
      <c r="N44" s="20"/>
      <c r="O44" s="35" t="s">
        <v>48</v>
      </c>
    </row>
    <row r="45" spans="1:15" ht="15" customHeight="1">
      <c r="A45" s="1" t="s">
        <v>20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2"/>
      <c r="O45" s="2"/>
    </row>
    <row r="46" spans="1:15" ht="15" customHeight="1">
      <c r="A46" s="1" t="s">
        <v>56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2"/>
      <c r="O46" s="2"/>
    </row>
    <row r="47" spans="1:1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2"/>
      <c r="O47" s="7"/>
      <c r="P47" s="71" t="s">
        <v>126</v>
      </c>
    </row>
    <row r="48" spans="1:15" ht="15" customHeight="1">
      <c r="A48" s="1"/>
      <c r="B48" s="1"/>
      <c r="C48" s="1"/>
      <c r="D48" s="1"/>
      <c r="E48" s="1"/>
      <c r="F48" s="1"/>
      <c r="G48" s="1"/>
      <c r="H48" s="1"/>
      <c r="I48" s="94" t="s">
        <v>52</v>
      </c>
      <c r="J48" s="94"/>
      <c r="K48" s="94"/>
      <c r="L48" s="1"/>
      <c r="M48" s="95" t="s">
        <v>53</v>
      </c>
      <c r="N48" s="95"/>
      <c r="O48" s="95"/>
    </row>
    <row r="49" spans="1:15" ht="15" customHeight="1">
      <c r="A49" s="1"/>
      <c r="B49" s="1"/>
      <c r="C49" s="1"/>
      <c r="D49" s="1"/>
      <c r="E49" s="1"/>
      <c r="F49" s="1"/>
      <c r="G49" s="1"/>
      <c r="H49" s="1"/>
      <c r="I49" s="59" t="s">
        <v>173</v>
      </c>
      <c r="J49" s="2"/>
      <c r="K49" s="28" t="s">
        <v>49</v>
      </c>
      <c r="L49" s="29"/>
      <c r="M49" s="59" t="s">
        <v>173</v>
      </c>
      <c r="N49" s="2"/>
      <c r="O49" s="28" t="s">
        <v>49</v>
      </c>
    </row>
    <row r="50" spans="1:15" ht="15" customHeight="1">
      <c r="A50" s="1"/>
      <c r="B50" s="1"/>
      <c r="C50" s="1"/>
      <c r="D50" s="1"/>
      <c r="E50" s="1"/>
      <c r="F50" s="1"/>
      <c r="G50" s="4" t="s">
        <v>0</v>
      </c>
      <c r="H50" s="22"/>
      <c r="I50" s="60" t="s">
        <v>174</v>
      </c>
      <c r="J50" s="58"/>
      <c r="K50" s="60" t="s">
        <v>127</v>
      </c>
      <c r="L50" s="23"/>
      <c r="M50" s="60" t="s">
        <v>174</v>
      </c>
      <c r="N50" s="58"/>
      <c r="O50" s="60" t="s">
        <v>127</v>
      </c>
    </row>
    <row r="51" spans="1:15" ht="15" customHeight="1">
      <c r="A51" s="1"/>
      <c r="B51" s="1"/>
      <c r="C51" s="1"/>
      <c r="D51" s="1"/>
      <c r="E51" s="1"/>
      <c r="F51" s="1"/>
      <c r="G51" s="4"/>
      <c r="H51" s="4"/>
      <c r="I51" s="61" t="s">
        <v>50</v>
      </c>
      <c r="J51" s="62"/>
      <c r="K51" s="90" t="s">
        <v>21</v>
      </c>
      <c r="L51" s="34"/>
      <c r="M51" s="61" t="s">
        <v>50</v>
      </c>
      <c r="N51" s="62"/>
      <c r="O51" s="61" t="s">
        <v>21</v>
      </c>
    </row>
    <row r="52" spans="1:15" ht="15" customHeight="1">
      <c r="A52" s="1"/>
      <c r="B52" s="1"/>
      <c r="C52" s="1"/>
      <c r="D52" s="1"/>
      <c r="E52" s="1"/>
      <c r="F52" s="1"/>
      <c r="G52" s="4"/>
      <c r="H52" s="4"/>
      <c r="I52" s="61" t="s">
        <v>22</v>
      </c>
      <c r="J52" s="62"/>
      <c r="K52" s="63"/>
      <c r="L52" s="34"/>
      <c r="M52" s="61" t="s">
        <v>22</v>
      </c>
      <c r="N52" s="62"/>
      <c r="O52" s="63"/>
    </row>
    <row r="53" spans="1:15" ht="15" customHeight="1">
      <c r="A53" s="64"/>
      <c r="B53" s="64"/>
      <c r="C53" s="64" t="s">
        <v>57</v>
      </c>
      <c r="D53" s="64"/>
      <c r="E53" s="3"/>
      <c r="F53" s="3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5" customHeight="1">
      <c r="A54" s="64" t="s">
        <v>58</v>
      </c>
      <c r="B54" s="64"/>
      <c r="C54" s="64"/>
      <c r="D54" s="64"/>
      <c r="E54" s="3"/>
      <c r="F54" s="3"/>
      <c r="G54" s="69"/>
      <c r="H54" s="20"/>
      <c r="I54" s="20"/>
      <c r="J54" s="20"/>
      <c r="K54" s="20"/>
      <c r="L54" s="20"/>
      <c r="M54" s="20"/>
      <c r="N54" s="20"/>
      <c r="O54" s="20"/>
    </row>
    <row r="55" spans="1:15" ht="15" customHeight="1">
      <c r="A55" s="3"/>
      <c r="B55" s="3" t="s">
        <v>24</v>
      </c>
      <c r="C55" s="3"/>
      <c r="D55" s="3"/>
      <c r="E55" s="3"/>
      <c r="F55" s="3"/>
      <c r="G55" s="69"/>
      <c r="H55" s="20"/>
      <c r="I55" s="33" t="s">
        <v>47</v>
      </c>
      <c r="J55" s="30"/>
      <c r="K55" s="30">
        <v>4206</v>
      </c>
      <c r="L55" s="30"/>
      <c r="M55" s="33" t="s">
        <v>47</v>
      </c>
      <c r="N55" s="30"/>
      <c r="O55" s="30">
        <v>4206</v>
      </c>
    </row>
    <row r="56" spans="1:15" ht="15" customHeight="1">
      <c r="A56" s="3"/>
      <c r="B56" s="3" t="s">
        <v>138</v>
      </c>
      <c r="C56" s="3"/>
      <c r="D56" s="3"/>
      <c r="E56" s="3"/>
      <c r="F56" s="3"/>
      <c r="G56" s="69"/>
      <c r="H56" s="20"/>
      <c r="I56" s="33" t="s">
        <v>47</v>
      </c>
      <c r="J56" s="30"/>
      <c r="K56" s="30">
        <v>50000</v>
      </c>
      <c r="L56" s="33"/>
      <c r="M56" s="33" t="s">
        <v>47</v>
      </c>
      <c r="N56" s="33"/>
      <c r="O56" s="33" t="s">
        <v>47</v>
      </c>
    </row>
    <row r="57" spans="1:15" ht="15" customHeight="1">
      <c r="A57" s="3"/>
      <c r="B57" s="3" t="s">
        <v>25</v>
      </c>
      <c r="D57" s="3"/>
      <c r="E57" s="3"/>
      <c r="F57" s="3"/>
      <c r="G57" s="69">
        <v>4</v>
      </c>
      <c r="H57" s="20"/>
      <c r="I57" s="33" t="s">
        <v>47</v>
      </c>
      <c r="J57" s="30"/>
      <c r="K57" s="33" t="s">
        <v>47</v>
      </c>
      <c r="L57" s="30"/>
      <c r="M57" s="30">
        <v>16555</v>
      </c>
      <c r="N57" s="30"/>
      <c r="O57" s="30">
        <v>14026</v>
      </c>
    </row>
    <row r="58" spans="1:15" ht="15" customHeight="1">
      <c r="A58" s="3"/>
      <c r="B58" s="3" t="s">
        <v>26</v>
      </c>
      <c r="D58" s="3"/>
      <c r="E58" s="3"/>
      <c r="F58" s="3"/>
      <c r="G58" s="69"/>
      <c r="H58" s="20"/>
      <c r="I58" s="30">
        <v>49312</v>
      </c>
      <c r="J58" s="30"/>
      <c r="K58" s="30">
        <v>44670</v>
      </c>
      <c r="L58" s="30"/>
      <c r="M58" s="30">
        <v>1712</v>
      </c>
      <c r="N58" s="30"/>
      <c r="O58" s="30">
        <v>2168</v>
      </c>
    </row>
    <row r="59" spans="1:15" ht="15" customHeight="1">
      <c r="A59" s="3"/>
      <c r="B59" s="3" t="s">
        <v>91</v>
      </c>
      <c r="C59" s="21"/>
      <c r="D59" s="3"/>
      <c r="E59" s="3"/>
      <c r="F59" s="3"/>
      <c r="G59" s="69"/>
      <c r="H59" s="20"/>
      <c r="I59" s="30">
        <v>20711</v>
      </c>
      <c r="J59" s="30"/>
      <c r="K59" s="30">
        <v>13847</v>
      </c>
      <c r="L59" s="30"/>
      <c r="M59" s="30">
        <v>19120</v>
      </c>
      <c r="N59" s="30"/>
      <c r="O59" s="30">
        <v>12256</v>
      </c>
    </row>
    <row r="60" spans="1:15" ht="15" customHeight="1">
      <c r="A60" s="3"/>
      <c r="B60" s="3" t="s">
        <v>139</v>
      </c>
      <c r="C60" s="3"/>
      <c r="D60" s="3"/>
      <c r="E60" s="3"/>
      <c r="F60" s="3"/>
      <c r="G60" s="69">
        <v>4</v>
      </c>
      <c r="H60" s="20"/>
      <c r="I60" s="30">
        <v>11068</v>
      </c>
      <c r="J60" s="30"/>
      <c r="K60" s="30">
        <v>7200</v>
      </c>
      <c r="L60" s="30"/>
      <c r="M60" s="30">
        <v>9999</v>
      </c>
      <c r="N60" s="30"/>
      <c r="O60" s="30">
        <v>6569</v>
      </c>
    </row>
    <row r="61" spans="1:15" ht="15" customHeight="1">
      <c r="A61" s="3"/>
      <c r="B61" s="3" t="s">
        <v>140</v>
      </c>
      <c r="C61" s="3"/>
      <c r="D61" s="3"/>
      <c r="E61" s="3"/>
      <c r="F61" s="3"/>
      <c r="G61" s="69">
        <v>4</v>
      </c>
      <c r="H61" s="20"/>
      <c r="I61" s="30">
        <v>4543</v>
      </c>
      <c r="J61" s="30"/>
      <c r="K61" s="30">
        <v>2522</v>
      </c>
      <c r="L61" s="30"/>
      <c r="M61" s="30">
        <v>6918</v>
      </c>
      <c r="N61" s="30"/>
      <c r="O61" s="30">
        <v>4896</v>
      </c>
    </row>
    <row r="62" spans="1:15" ht="15" customHeight="1">
      <c r="A62" s="3"/>
      <c r="B62" s="3" t="s">
        <v>141</v>
      </c>
      <c r="C62" s="3"/>
      <c r="D62" s="3"/>
      <c r="E62" s="3"/>
      <c r="F62" s="3"/>
      <c r="G62" s="69">
        <v>4</v>
      </c>
      <c r="H62" s="20"/>
      <c r="I62" s="33" t="s">
        <v>47</v>
      </c>
      <c r="J62" s="33"/>
      <c r="K62" s="33" t="s">
        <v>47</v>
      </c>
      <c r="L62" s="30"/>
      <c r="M62" s="30">
        <v>45</v>
      </c>
      <c r="N62" s="30"/>
      <c r="O62" s="30">
        <v>45</v>
      </c>
    </row>
    <row r="63" spans="1:15" ht="15" customHeight="1">
      <c r="A63" s="3"/>
      <c r="B63" s="3" t="s">
        <v>142</v>
      </c>
      <c r="C63" s="3"/>
      <c r="D63" s="3"/>
      <c r="E63" s="3"/>
      <c r="F63" s="3"/>
      <c r="G63" s="69">
        <v>6</v>
      </c>
      <c r="H63" s="20"/>
      <c r="I63" s="43">
        <v>17000</v>
      </c>
      <c r="J63" s="33"/>
      <c r="K63" s="43">
        <v>70127</v>
      </c>
      <c r="L63" s="30"/>
      <c r="M63" s="30">
        <v>17000</v>
      </c>
      <c r="N63" s="30"/>
      <c r="O63" s="30">
        <v>70127</v>
      </c>
    </row>
    <row r="64" spans="1:15" ht="15" customHeight="1">
      <c r="A64" s="3"/>
      <c r="B64" s="3" t="s">
        <v>65</v>
      </c>
      <c r="D64" s="3"/>
      <c r="E64" s="3"/>
      <c r="F64" s="3"/>
      <c r="G64" s="69"/>
      <c r="H64" s="20"/>
      <c r="I64" s="30">
        <v>6708</v>
      </c>
      <c r="J64" s="30"/>
      <c r="K64" s="30">
        <v>6363</v>
      </c>
      <c r="L64" s="30"/>
      <c r="M64" s="30">
        <v>2061</v>
      </c>
      <c r="N64" s="30"/>
      <c r="O64" s="30">
        <v>3006</v>
      </c>
    </row>
    <row r="65" spans="1:15" ht="15" customHeight="1">
      <c r="A65" s="3"/>
      <c r="B65" s="3" t="s">
        <v>27</v>
      </c>
      <c r="C65" s="3"/>
      <c r="D65" s="3"/>
      <c r="E65" s="3"/>
      <c r="F65" s="3"/>
      <c r="G65" s="69"/>
      <c r="H65" s="20"/>
      <c r="I65" s="30"/>
      <c r="J65" s="30"/>
      <c r="K65" s="30"/>
      <c r="L65" s="30"/>
      <c r="M65" s="30"/>
      <c r="N65" s="30"/>
      <c r="O65" s="30"/>
    </row>
    <row r="66" spans="1:15" ht="15" customHeight="1">
      <c r="A66" s="3"/>
      <c r="B66" s="3"/>
      <c r="C66" s="3" t="s">
        <v>28</v>
      </c>
      <c r="D66" s="3"/>
      <c r="E66" s="3"/>
      <c r="F66" s="3"/>
      <c r="G66" s="69"/>
      <c r="H66" s="20"/>
      <c r="I66" s="73">
        <v>12320</v>
      </c>
      <c r="J66" s="30"/>
      <c r="K66" s="73">
        <v>10644</v>
      </c>
      <c r="L66" s="30"/>
      <c r="M66" s="73">
        <v>6704</v>
      </c>
      <c r="N66" s="30"/>
      <c r="O66" s="73">
        <v>6347</v>
      </c>
    </row>
    <row r="67" spans="1:15" ht="15" customHeight="1">
      <c r="A67" s="3"/>
      <c r="B67" s="3"/>
      <c r="C67" s="3" t="s">
        <v>9</v>
      </c>
      <c r="D67" s="3"/>
      <c r="E67" s="3"/>
      <c r="F67" s="3"/>
      <c r="G67" s="69"/>
      <c r="H67" s="20"/>
      <c r="I67" s="75">
        <v>28789</v>
      </c>
      <c r="J67" s="30"/>
      <c r="K67" s="75">
        <v>6589</v>
      </c>
      <c r="L67" s="30"/>
      <c r="M67" s="75">
        <v>6501</v>
      </c>
      <c r="N67" s="30"/>
      <c r="O67" s="75">
        <v>1553</v>
      </c>
    </row>
    <row r="68" spans="1:15" ht="15" customHeight="1">
      <c r="A68" s="3"/>
      <c r="B68" s="3"/>
      <c r="C68" s="3"/>
      <c r="D68" s="3"/>
      <c r="E68" s="3"/>
      <c r="F68" s="3"/>
      <c r="G68" s="69"/>
      <c r="H68" s="20"/>
      <c r="I68" s="30">
        <f>SUM(I66:I67)</f>
        <v>41109</v>
      </c>
      <c r="J68" s="30"/>
      <c r="K68" s="30">
        <f>SUM(K66:K67)</f>
        <v>17233</v>
      </c>
      <c r="L68" s="30"/>
      <c r="M68" s="30">
        <f>SUM(M66:M67)</f>
        <v>13205</v>
      </c>
      <c r="N68" s="30"/>
      <c r="O68" s="30">
        <f>SUM(O66:O67)</f>
        <v>7900</v>
      </c>
    </row>
    <row r="69" spans="1:15" ht="15" customHeight="1">
      <c r="A69" s="64" t="s">
        <v>66</v>
      </c>
      <c r="B69" s="3"/>
      <c r="C69" s="3"/>
      <c r="D69" s="3"/>
      <c r="E69" s="3"/>
      <c r="F69" s="3"/>
      <c r="G69" s="69"/>
      <c r="H69" s="20"/>
      <c r="I69" s="31">
        <f>SUM(I55:I64)+I68</f>
        <v>150451</v>
      </c>
      <c r="J69" s="30"/>
      <c r="K69" s="31">
        <f>SUM(K55:K64)+K68</f>
        <v>216168</v>
      </c>
      <c r="L69" s="30"/>
      <c r="M69" s="31">
        <f>SUM(M55:M64)+M68</f>
        <v>86615</v>
      </c>
      <c r="N69" s="30"/>
      <c r="O69" s="31">
        <f>SUM(O55:O64)+O68</f>
        <v>125199</v>
      </c>
    </row>
    <row r="70" spans="1:15" ht="15" customHeight="1">
      <c r="A70" s="64" t="s">
        <v>67</v>
      </c>
      <c r="B70" s="3"/>
      <c r="C70" s="3"/>
      <c r="D70" s="3"/>
      <c r="E70" s="3"/>
      <c r="F70" s="3"/>
      <c r="G70" s="69"/>
      <c r="H70" s="20"/>
      <c r="I70" s="30"/>
      <c r="J70" s="30"/>
      <c r="K70" s="30"/>
      <c r="L70" s="30"/>
      <c r="M70" s="30"/>
      <c r="N70" s="30"/>
      <c r="O70" s="30"/>
    </row>
    <row r="71" spans="1:15" ht="15" customHeight="1">
      <c r="A71" s="64"/>
      <c r="B71" s="3" t="s">
        <v>143</v>
      </c>
      <c r="C71" s="3"/>
      <c r="D71" s="3"/>
      <c r="E71" s="3"/>
      <c r="F71" s="3"/>
      <c r="G71" s="69">
        <v>4</v>
      </c>
      <c r="H71" s="20"/>
      <c r="I71" s="33" t="s">
        <v>47</v>
      </c>
      <c r="J71" s="30"/>
      <c r="K71" s="33" t="s">
        <v>47</v>
      </c>
      <c r="L71" s="30"/>
      <c r="M71" s="30">
        <v>11990</v>
      </c>
      <c r="N71" s="30"/>
      <c r="O71" s="30">
        <v>12690</v>
      </c>
    </row>
    <row r="72" spans="1:15" ht="15" customHeight="1">
      <c r="A72" s="3"/>
      <c r="B72" s="3" t="s">
        <v>144</v>
      </c>
      <c r="C72" s="3"/>
      <c r="D72" s="3"/>
      <c r="E72" s="3"/>
      <c r="F72" s="3"/>
      <c r="G72" s="69">
        <v>6</v>
      </c>
      <c r="H72" s="20"/>
      <c r="I72" s="30">
        <v>86496</v>
      </c>
      <c r="J72" s="30"/>
      <c r="K72" s="30">
        <v>54231</v>
      </c>
      <c r="L72" s="30"/>
      <c r="M72" s="30">
        <v>81724</v>
      </c>
      <c r="N72" s="30"/>
      <c r="O72" s="30">
        <v>48662</v>
      </c>
    </row>
    <row r="73" spans="1:15" ht="15" customHeight="1">
      <c r="A73" s="3"/>
      <c r="B73" s="3" t="s">
        <v>92</v>
      </c>
      <c r="C73" s="3"/>
      <c r="D73" s="3"/>
      <c r="E73" s="3"/>
      <c r="F73" s="3"/>
      <c r="G73" s="69"/>
      <c r="H73" s="20"/>
      <c r="I73" s="30">
        <v>14568</v>
      </c>
      <c r="J73" s="30"/>
      <c r="K73" s="30">
        <v>13422</v>
      </c>
      <c r="L73" s="30"/>
      <c r="M73" s="30">
        <v>1155</v>
      </c>
      <c r="N73" s="30"/>
      <c r="O73" s="30">
        <v>1790</v>
      </c>
    </row>
    <row r="74" spans="1:15" ht="15" customHeight="1">
      <c r="A74" s="3"/>
      <c r="B74" s="3" t="s">
        <v>68</v>
      </c>
      <c r="C74" s="3"/>
      <c r="D74" s="3"/>
      <c r="E74" s="3"/>
      <c r="F74" s="3"/>
      <c r="G74" s="69"/>
      <c r="H74" s="20"/>
      <c r="I74" s="33" t="s">
        <v>47</v>
      </c>
      <c r="J74" s="30"/>
      <c r="K74" s="33" t="s">
        <v>47</v>
      </c>
      <c r="L74" s="30"/>
      <c r="M74" s="30">
        <v>33795</v>
      </c>
      <c r="N74" s="30"/>
      <c r="O74" s="30">
        <v>29780</v>
      </c>
    </row>
    <row r="75" spans="1:15" ht="15" customHeight="1">
      <c r="A75" s="64" t="s">
        <v>69</v>
      </c>
      <c r="B75" s="64"/>
      <c r="C75" s="3"/>
      <c r="D75" s="64"/>
      <c r="E75" s="3"/>
      <c r="F75" s="3"/>
      <c r="G75" s="69"/>
      <c r="H75" s="20"/>
      <c r="I75" s="31">
        <f>SUM(I71:I74)</f>
        <v>101064</v>
      </c>
      <c r="J75" s="30"/>
      <c r="K75" s="31">
        <f>SUM(K71:K74)</f>
        <v>67653</v>
      </c>
      <c r="L75" s="30"/>
      <c r="M75" s="31">
        <f>SUM(M71:M74)</f>
        <v>128664</v>
      </c>
      <c r="N75" s="30"/>
      <c r="O75" s="31">
        <f>SUM(O71:O74)</f>
        <v>92922</v>
      </c>
    </row>
    <row r="76" spans="1:15" ht="15" customHeight="1">
      <c r="A76" s="64" t="s">
        <v>70</v>
      </c>
      <c r="B76" s="64"/>
      <c r="C76" s="64"/>
      <c r="D76" s="64"/>
      <c r="E76" s="3"/>
      <c r="F76" s="3"/>
      <c r="G76" s="69"/>
      <c r="H76" s="20"/>
      <c r="I76" s="31">
        <f>I69+I75</f>
        <v>251515</v>
      </c>
      <c r="J76" s="30"/>
      <c r="K76" s="31">
        <f>K69+K75</f>
        <v>283821</v>
      </c>
      <c r="L76" s="30"/>
      <c r="M76" s="31">
        <f>M69+M75</f>
        <v>215279</v>
      </c>
      <c r="N76" s="30"/>
      <c r="O76" s="31">
        <f>O69+O75</f>
        <v>218121</v>
      </c>
    </row>
    <row r="77" spans="1:15" ht="15" customHeight="1">
      <c r="A77" s="64" t="s">
        <v>71</v>
      </c>
      <c r="B77" s="64"/>
      <c r="C77" s="64"/>
      <c r="D77" s="64"/>
      <c r="E77" s="3"/>
      <c r="F77" s="3"/>
      <c r="G77" s="69"/>
      <c r="H77" s="20"/>
      <c r="I77" s="30"/>
      <c r="J77" s="30"/>
      <c r="K77" s="30"/>
      <c r="L77" s="30"/>
      <c r="M77" s="30"/>
      <c r="N77" s="30"/>
      <c r="O77" s="30"/>
    </row>
    <row r="78" spans="1:15" ht="15" customHeight="1">
      <c r="A78" s="64"/>
      <c r="B78" s="64" t="s">
        <v>2</v>
      </c>
      <c r="C78" s="65"/>
      <c r="D78" s="64"/>
      <c r="E78" s="3"/>
      <c r="F78" s="3"/>
      <c r="G78" s="69"/>
      <c r="H78" s="20"/>
      <c r="I78" s="30"/>
      <c r="J78" s="30"/>
      <c r="K78" s="30"/>
      <c r="L78" s="30"/>
      <c r="M78" s="30"/>
      <c r="N78" s="30"/>
      <c r="O78" s="30"/>
    </row>
    <row r="79" spans="1:15" ht="15" customHeight="1">
      <c r="A79" s="64"/>
      <c r="B79" s="64"/>
      <c r="C79" s="64" t="s">
        <v>8</v>
      </c>
      <c r="D79" s="64"/>
      <c r="E79" s="3"/>
      <c r="F79" s="3"/>
      <c r="G79" s="69"/>
      <c r="H79" s="20"/>
      <c r="I79" s="30"/>
      <c r="J79" s="30"/>
      <c r="K79" s="30"/>
      <c r="L79" s="30"/>
      <c r="M79" s="30"/>
      <c r="N79" s="30"/>
      <c r="O79" s="30"/>
    </row>
    <row r="80" spans="1:15" ht="15" customHeight="1">
      <c r="A80" s="64"/>
      <c r="B80" s="64"/>
      <c r="C80" s="64"/>
      <c r="D80" s="64" t="s">
        <v>187</v>
      </c>
      <c r="E80" s="3"/>
      <c r="F80" s="3"/>
      <c r="G80" s="69"/>
      <c r="H80" s="20"/>
      <c r="I80" s="30"/>
      <c r="J80" s="30"/>
      <c r="K80" s="30"/>
      <c r="L80" s="30"/>
      <c r="M80" s="30"/>
      <c r="N80" s="30"/>
      <c r="O80" s="30"/>
    </row>
    <row r="81" spans="1:15" ht="15" customHeight="1" thickBot="1">
      <c r="A81" s="3"/>
      <c r="B81" s="3"/>
      <c r="C81" s="3"/>
      <c r="E81" s="64" t="s">
        <v>175</v>
      </c>
      <c r="F81" s="3"/>
      <c r="G81" s="69">
        <v>7</v>
      </c>
      <c r="H81" s="20"/>
      <c r="I81" s="37">
        <v>605552</v>
      </c>
      <c r="J81" s="30"/>
      <c r="K81" s="37">
        <v>599920</v>
      </c>
      <c r="L81" s="30"/>
      <c r="M81" s="37">
        <v>605552</v>
      </c>
      <c r="N81" s="30"/>
      <c r="O81" s="37">
        <v>599920</v>
      </c>
    </row>
    <row r="82" spans="1:15" ht="15" customHeight="1" thickTop="1">
      <c r="A82" s="3"/>
      <c r="B82" s="3"/>
      <c r="C82" s="64" t="s">
        <v>72</v>
      </c>
      <c r="D82" s="3"/>
      <c r="E82" s="3"/>
      <c r="F82" s="3"/>
      <c r="G82" s="69"/>
      <c r="H82" s="20"/>
      <c r="I82" s="30"/>
      <c r="J82" s="30"/>
      <c r="K82" s="30"/>
      <c r="L82" s="30"/>
      <c r="M82" s="30"/>
      <c r="N82" s="30"/>
      <c r="O82" s="30"/>
    </row>
    <row r="83" spans="1:15" ht="15" customHeight="1">
      <c r="A83" s="3"/>
      <c r="B83" s="3"/>
      <c r="C83" s="64"/>
      <c r="D83" s="64" t="s">
        <v>188</v>
      </c>
      <c r="E83" s="3"/>
      <c r="F83" s="3"/>
      <c r="G83" s="69"/>
      <c r="H83" s="20"/>
      <c r="I83" s="30"/>
      <c r="J83" s="30"/>
      <c r="K83" s="30"/>
      <c r="L83" s="30"/>
      <c r="M83" s="30"/>
      <c r="N83" s="30"/>
      <c r="O83" s="30"/>
    </row>
    <row r="84" spans="1:15" ht="15" customHeight="1">
      <c r="A84" s="3"/>
      <c r="B84" s="3"/>
      <c r="C84" s="3"/>
      <c r="E84" s="64" t="s">
        <v>176</v>
      </c>
      <c r="F84" s="3"/>
      <c r="G84" s="69">
        <v>7</v>
      </c>
      <c r="H84" s="20"/>
      <c r="I84" s="30">
        <v>554837</v>
      </c>
      <c r="J84" s="30"/>
      <c r="K84" s="30">
        <v>483649</v>
      </c>
      <c r="L84" s="30"/>
      <c r="M84" s="30">
        <v>554837</v>
      </c>
      <c r="N84" s="30"/>
      <c r="O84" s="30">
        <v>483649</v>
      </c>
    </row>
    <row r="85" spans="1:15" ht="15" customHeight="1">
      <c r="A85" s="3"/>
      <c r="B85" s="27" t="s">
        <v>46</v>
      </c>
      <c r="C85" s="3"/>
      <c r="D85" s="3"/>
      <c r="E85" s="3"/>
      <c r="F85" s="3"/>
      <c r="G85" s="69">
        <v>7</v>
      </c>
      <c r="H85" s="20"/>
      <c r="I85" s="30">
        <v>367070</v>
      </c>
      <c r="J85" s="30"/>
      <c r="K85" s="30">
        <v>278355</v>
      </c>
      <c r="L85" s="30"/>
      <c r="M85" s="30">
        <v>367070</v>
      </c>
      <c r="N85" s="30"/>
      <c r="O85" s="30">
        <v>278355</v>
      </c>
    </row>
    <row r="86" spans="1:15" ht="15" customHeight="1">
      <c r="A86" s="3"/>
      <c r="B86" s="27" t="s">
        <v>93</v>
      </c>
      <c r="C86" s="3"/>
      <c r="D86" s="3"/>
      <c r="E86" s="3"/>
      <c r="F86" s="3"/>
      <c r="G86" s="69">
        <v>7</v>
      </c>
      <c r="H86" s="20"/>
      <c r="I86" s="30">
        <v>-62926</v>
      </c>
      <c r="J86" s="30"/>
      <c r="K86" s="30">
        <v>-57099</v>
      </c>
      <c r="L86" s="30"/>
      <c r="M86" s="30">
        <v>-62926</v>
      </c>
      <c r="N86" s="30"/>
      <c r="O86" s="30">
        <v>-57099</v>
      </c>
    </row>
    <row r="87" spans="1:15" ht="15" customHeight="1">
      <c r="A87" s="3"/>
      <c r="B87" s="27" t="s">
        <v>145</v>
      </c>
      <c r="C87" s="3"/>
      <c r="D87" s="3"/>
      <c r="E87" s="3"/>
      <c r="F87" s="3"/>
      <c r="G87" s="69"/>
      <c r="H87" s="20"/>
      <c r="I87" s="30">
        <v>-4903</v>
      </c>
      <c r="J87" s="30"/>
      <c r="K87" s="30">
        <v>-4903</v>
      </c>
      <c r="L87" s="30"/>
      <c r="M87" s="33" t="s">
        <v>47</v>
      </c>
      <c r="N87" s="30"/>
      <c r="O87" s="33" t="s">
        <v>47</v>
      </c>
    </row>
    <row r="88" spans="1:15" ht="15" customHeight="1">
      <c r="A88" s="3"/>
      <c r="B88" s="3" t="s">
        <v>94</v>
      </c>
      <c r="C88" s="3"/>
      <c r="D88" s="3"/>
      <c r="E88" s="3"/>
      <c r="F88" s="3"/>
      <c r="G88" s="69"/>
      <c r="H88" s="20"/>
      <c r="I88" s="30"/>
      <c r="J88" s="30"/>
      <c r="K88" s="30"/>
      <c r="L88" s="30"/>
      <c r="M88" s="30"/>
      <c r="N88" s="30"/>
      <c r="O88" s="30"/>
    </row>
    <row r="89" spans="1:15" ht="15" customHeight="1">
      <c r="A89" s="3"/>
      <c r="B89" s="3"/>
      <c r="C89" s="3" t="s">
        <v>105</v>
      </c>
      <c r="D89" s="3"/>
      <c r="E89" s="3"/>
      <c r="F89" s="3"/>
      <c r="G89" s="69"/>
      <c r="H89" s="20"/>
      <c r="I89" s="38">
        <f>งบแสดงการเปลี่ยนแปลงรวม!P25</f>
        <v>-34965</v>
      </c>
      <c r="J89" s="30"/>
      <c r="K89" s="38">
        <f>งบแสดงการเปลี่ยนแปลงรวม!P21</f>
        <v>-6386</v>
      </c>
      <c r="L89" s="30"/>
      <c r="M89" s="38">
        <f>งบแสดงการเปลี่ยนแปลงเฉพาะบริษัท!N22</f>
        <v>-34965</v>
      </c>
      <c r="N89" s="30"/>
      <c r="O89" s="38">
        <f>งบแสดงการเปลี่ยนแปลงเฉพาะบริษัท!N19</f>
        <v>-6386</v>
      </c>
    </row>
    <row r="90" spans="1:15" ht="15" customHeight="1">
      <c r="A90" s="3"/>
      <c r="B90" s="3" t="s">
        <v>29</v>
      </c>
      <c r="C90" s="3"/>
      <c r="D90" s="3"/>
      <c r="E90" s="3"/>
      <c r="F90" s="3"/>
      <c r="G90" s="20"/>
      <c r="H90" s="20"/>
      <c r="I90" s="30">
        <f>SUM(I84:I89)</f>
        <v>819113</v>
      </c>
      <c r="J90" s="30"/>
      <c r="K90" s="30">
        <f>SUM(K84:K89)</f>
        <v>693616</v>
      </c>
      <c r="L90" s="30"/>
      <c r="M90" s="30">
        <f>SUM(M84:M89)</f>
        <v>824016</v>
      </c>
      <c r="N90" s="30"/>
      <c r="O90" s="30">
        <f>SUM(O84:O89)</f>
        <v>698519</v>
      </c>
    </row>
    <row r="91" spans="1:15" ht="15" customHeight="1">
      <c r="A91" s="3"/>
      <c r="B91" s="3" t="s">
        <v>73</v>
      </c>
      <c r="C91" s="3"/>
      <c r="D91" s="3"/>
      <c r="E91" s="3"/>
      <c r="F91" s="3"/>
      <c r="G91" s="20"/>
      <c r="H91" s="20"/>
      <c r="I91" s="38">
        <f>งบแสดงการเปลี่ยนแปลงรวม!R25</f>
        <v>107561</v>
      </c>
      <c r="J91" s="30"/>
      <c r="K91" s="38">
        <f>งบแสดงการเปลี่ยนแปลงรวม!R21</f>
        <v>111133</v>
      </c>
      <c r="L91" s="30"/>
      <c r="M91" s="39" t="s">
        <v>47</v>
      </c>
      <c r="N91" s="30"/>
      <c r="O91" s="39" t="s">
        <v>47</v>
      </c>
    </row>
    <row r="92" spans="1:15" ht="15" customHeight="1">
      <c r="A92" s="64" t="s">
        <v>74</v>
      </c>
      <c r="B92" s="3"/>
      <c r="C92" s="3"/>
      <c r="D92" s="3"/>
      <c r="E92" s="3"/>
      <c r="F92" s="3"/>
      <c r="G92" s="20"/>
      <c r="H92" s="20"/>
      <c r="I92" s="30">
        <f>SUM(I90:I91)</f>
        <v>926674</v>
      </c>
      <c r="J92" s="30"/>
      <c r="K92" s="30">
        <f>SUM(K90:K91)</f>
        <v>804749</v>
      </c>
      <c r="L92" s="30"/>
      <c r="M92" s="30">
        <f>SUM(M90:M91)</f>
        <v>824016</v>
      </c>
      <c r="N92" s="30"/>
      <c r="O92" s="30">
        <f>SUM(O90:O91)</f>
        <v>698519</v>
      </c>
    </row>
    <row r="93" spans="1:15" ht="15" customHeight="1" thickBot="1">
      <c r="A93" s="64" t="s">
        <v>75</v>
      </c>
      <c r="B93" s="3"/>
      <c r="C93" s="3"/>
      <c r="D93" s="3"/>
      <c r="E93" s="3"/>
      <c r="F93" s="3"/>
      <c r="G93" s="20"/>
      <c r="H93" s="20"/>
      <c r="I93" s="32">
        <f>I76+I92</f>
        <v>1178189</v>
      </c>
      <c r="J93" s="30"/>
      <c r="K93" s="32">
        <f>K76+K92</f>
        <v>1088570</v>
      </c>
      <c r="L93" s="30"/>
      <c r="M93" s="32">
        <f>M76+M92</f>
        <v>1039295</v>
      </c>
      <c r="N93" s="30"/>
      <c r="O93" s="32">
        <f>O76+O92</f>
        <v>916640</v>
      </c>
    </row>
    <row r="94" spans="1:15" ht="15" customHeight="1" thickTop="1">
      <c r="A94" s="3"/>
      <c r="B94" s="3"/>
      <c r="C94" s="3"/>
      <c r="D94" s="3"/>
      <c r="E94" s="3"/>
      <c r="F94" s="3"/>
      <c r="G94" s="20"/>
      <c r="H94" s="20"/>
      <c r="I94" s="41">
        <f>I37-I93</f>
        <v>0</v>
      </c>
      <c r="J94" s="41"/>
      <c r="K94" s="41">
        <f>K37-K93</f>
        <v>0</v>
      </c>
      <c r="L94" s="41"/>
      <c r="M94" s="41">
        <f>M37-M93</f>
        <v>0</v>
      </c>
      <c r="N94" s="41"/>
      <c r="O94" s="41">
        <f>O37-O93</f>
        <v>0</v>
      </c>
    </row>
    <row r="95" spans="1:15" ht="15" customHeight="1">
      <c r="A95" s="3" t="s">
        <v>1</v>
      </c>
      <c r="B95" s="3"/>
      <c r="C95" s="3"/>
      <c r="D95" s="3"/>
      <c r="E95" s="3"/>
      <c r="F95" s="3"/>
      <c r="G95" s="20"/>
      <c r="H95" s="20"/>
      <c r="I95" s="30"/>
      <c r="J95" s="30"/>
      <c r="K95" s="30"/>
      <c r="L95" s="30"/>
      <c r="M95" s="30"/>
      <c r="N95" s="30"/>
      <c r="O95" s="30"/>
    </row>
    <row r="96" spans="1:15" ht="15" customHeight="1">
      <c r="A96" s="3"/>
      <c r="B96" s="3"/>
      <c r="C96" s="3"/>
      <c r="D96" s="3"/>
      <c r="E96" s="3"/>
      <c r="F96" s="3"/>
      <c r="G96" s="20"/>
      <c r="H96" s="20"/>
      <c r="I96" s="30"/>
      <c r="J96" s="30"/>
      <c r="K96" s="30"/>
      <c r="L96" s="30"/>
      <c r="M96" s="30"/>
      <c r="N96" s="30"/>
      <c r="O96" s="30"/>
    </row>
    <row r="97" spans="1:15" ht="15" customHeight="1">
      <c r="A97" s="3" t="s">
        <v>137</v>
      </c>
      <c r="B97" s="3"/>
      <c r="C97" s="3"/>
      <c r="D97" s="3"/>
      <c r="E97" s="3"/>
      <c r="F97" s="3"/>
      <c r="G97" s="55"/>
      <c r="H97" s="20"/>
      <c r="I97" s="20"/>
      <c r="J97" s="20"/>
      <c r="K97" s="20"/>
      <c r="L97" s="20"/>
      <c r="M97" s="20"/>
      <c r="N97" s="20"/>
      <c r="O97" s="35" t="s">
        <v>48</v>
      </c>
    </row>
    <row r="98" spans="1:15" ht="18" customHeight="1">
      <c r="A98" s="3"/>
      <c r="B98" s="3"/>
      <c r="C98" s="3"/>
      <c r="D98" s="3"/>
      <c r="E98" s="3"/>
      <c r="F98" s="3"/>
      <c r="G98" s="20"/>
      <c r="H98" s="20"/>
      <c r="I98" s="20"/>
      <c r="J98" s="20"/>
      <c r="K98" s="20"/>
      <c r="L98" s="20"/>
      <c r="M98" s="20"/>
      <c r="N98" s="20"/>
      <c r="O98" s="66" t="s">
        <v>76</v>
      </c>
    </row>
    <row r="99" spans="1:15" ht="18" customHeight="1">
      <c r="A99" s="3"/>
      <c r="B99" s="3"/>
      <c r="C99" s="3"/>
      <c r="D99" s="3"/>
      <c r="E99" s="3"/>
      <c r="F99" s="3"/>
      <c r="G99" s="20"/>
      <c r="H99" s="20"/>
      <c r="I99" s="20"/>
      <c r="J99" s="20"/>
      <c r="K99" s="20"/>
      <c r="L99" s="20"/>
      <c r="M99" s="20"/>
      <c r="N99" s="20"/>
      <c r="O99" s="36"/>
    </row>
    <row r="100" spans="1:15" ht="18" customHeight="1">
      <c r="A100" s="1" t="s">
        <v>20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2"/>
      <c r="N100" s="2"/>
      <c r="O100" s="2"/>
    </row>
    <row r="101" spans="1:15" ht="18" customHeight="1">
      <c r="A101" s="96" t="s">
        <v>77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1:15" ht="18" customHeight="1">
      <c r="A102" s="93" t="s">
        <v>178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  <row r="103" spans="1:15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"/>
      <c r="N103" s="2"/>
      <c r="O103" s="71" t="s">
        <v>126</v>
      </c>
    </row>
    <row r="104" spans="1:15" ht="18" customHeight="1">
      <c r="A104" s="1"/>
      <c r="B104" s="1"/>
      <c r="C104" s="1"/>
      <c r="D104" s="1"/>
      <c r="E104" s="1"/>
      <c r="F104" s="1"/>
      <c r="G104" s="1"/>
      <c r="H104" s="1"/>
      <c r="I104" s="94" t="s">
        <v>52</v>
      </c>
      <c r="J104" s="94"/>
      <c r="K104" s="94"/>
      <c r="L104" s="1"/>
      <c r="M104" s="95" t="s">
        <v>53</v>
      </c>
      <c r="N104" s="95"/>
      <c r="O104" s="95"/>
    </row>
    <row r="105" spans="1:15" ht="18" customHeight="1">
      <c r="A105" s="1"/>
      <c r="B105" s="1"/>
      <c r="C105" s="1"/>
      <c r="D105" s="1"/>
      <c r="E105" s="1"/>
      <c r="F105" s="1"/>
      <c r="G105" s="4" t="s">
        <v>0</v>
      </c>
      <c r="H105" s="22"/>
      <c r="I105" s="24" t="s">
        <v>128</v>
      </c>
      <c r="J105" s="24"/>
      <c r="K105" s="24" t="s">
        <v>78</v>
      </c>
      <c r="L105" s="24"/>
      <c r="M105" s="24" t="s">
        <v>128</v>
      </c>
      <c r="N105" s="24"/>
      <c r="O105" s="24" t="s">
        <v>78</v>
      </c>
    </row>
    <row r="106" spans="1:15" ht="18" customHeight="1">
      <c r="A106" s="64" t="s">
        <v>79</v>
      </c>
      <c r="B106" s="3"/>
      <c r="C106" s="3"/>
      <c r="D106" s="3"/>
      <c r="E106" s="3"/>
      <c r="F106" s="3"/>
      <c r="G106" s="69"/>
      <c r="H106" s="20"/>
      <c r="I106" s="26"/>
      <c r="J106" s="26"/>
      <c r="K106" s="26"/>
      <c r="L106" s="26"/>
      <c r="M106" s="26"/>
      <c r="N106" s="26"/>
      <c r="O106" s="26"/>
    </row>
    <row r="107" spans="1:15" ht="18" customHeight="1">
      <c r="A107" s="3"/>
      <c r="B107" s="3" t="s">
        <v>30</v>
      </c>
      <c r="C107" s="3"/>
      <c r="D107" s="3"/>
      <c r="E107" s="3"/>
      <c r="F107" s="3"/>
      <c r="G107" s="69"/>
      <c r="H107" s="20"/>
      <c r="I107" s="20"/>
      <c r="J107" s="20"/>
      <c r="K107" s="20"/>
      <c r="L107" s="20"/>
      <c r="M107" s="20"/>
      <c r="N107" s="20"/>
      <c r="O107" s="20"/>
    </row>
    <row r="108" spans="1:15" ht="18" customHeight="1">
      <c r="A108" s="3"/>
      <c r="B108" s="3"/>
      <c r="C108" s="3" t="s">
        <v>31</v>
      </c>
      <c r="D108" s="3"/>
      <c r="E108" s="3"/>
      <c r="F108" s="3"/>
      <c r="G108" s="69"/>
      <c r="H108" s="20"/>
      <c r="I108" s="30">
        <v>12476</v>
      </c>
      <c r="J108" s="30"/>
      <c r="K108" s="30">
        <v>2173</v>
      </c>
      <c r="L108" s="30"/>
      <c r="M108" s="30">
        <v>12476</v>
      </c>
      <c r="N108" s="30"/>
      <c r="O108" s="30">
        <v>2173</v>
      </c>
    </row>
    <row r="109" spans="1:15" ht="18" customHeight="1">
      <c r="A109" s="3"/>
      <c r="B109" s="3"/>
      <c r="C109" s="3" t="s">
        <v>32</v>
      </c>
      <c r="D109" s="3"/>
      <c r="E109" s="3"/>
      <c r="F109" s="3"/>
      <c r="G109" s="69"/>
      <c r="H109" s="20"/>
      <c r="I109" s="30">
        <v>4738</v>
      </c>
      <c r="J109" s="30"/>
      <c r="K109" s="30">
        <v>2905</v>
      </c>
      <c r="L109" s="30"/>
      <c r="M109" s="30">
        <v>4738</v>
      </c>
      <c r="N109" s="30"/>
      <c r="O109" s="30">
        <v>2905</v>
      </c>
    </row>
    <row r="110" spans="1:15" ht="18" customHeight="1">
      <c r="A110" s="3"/>
      <c r="B110" s="3" t="s">
        <v>3</v>
      </c>
      <c r="C110" s="3"/>
      <c r="D110" s="3"/>
      <c r="E110" s="3"/>
      <c r="F110" s="3"/>
      <c r="G110" s="69"/>
      <c r="H110" s="20"/>
      <c r="I110" s="30"/>
      <c r="J110" s="30"/>
      <c r="K110" s="30"/>
      <c r="L110" s="30"/>
      <c r="M110" s="30"/>
      <c r="N110" s="30"/>
      <c r="O110" s="30"/>
    </row>
    <row r="111" spans="1:15" ht="18" customHeight="1">
      <c r="A111" s="3"/>
      <c r="B111" s="3"/>
      <c r="C111" s="3" t="s">
        <v>177</v>
      </c>
      <c r="D111" s="3"/>
      <c r="E111" s="3"/>
      <c r="F111" s="3"/>
      <c r="G111" s="69"/>
      <c r="H111" s="20"/>
      <c r="I111" s="33" t="s">
        <v>47</v>
      </c>
      <c r="J111" s="30"/>
      <c r="K111" s="43">
        <v>117</v>
      </c>
      <c r="L111" s="30"/>
      <c r="M111" s="33" t="s">
        <v>47</v>
      </c>
      <c r="N111" s="30"/>
      <c r="O111" s="30">
        <v>117</v>
      </c>
    </row>
    <row r="112" spans="1:15" ht="18" customHeight="1">
      <c r="A112" s="3"/>
      <c r="B112" s="3"/>
      <c r="C112" s="3" t="s">
        <v>33</v>
      </c>
      <c r="D112" s="3"/>
      <c r="E112" s="3"/>
      <c r="F112" s="3"/>
      <c r="G112" s="69">
        <v>4</v>
      </c>
      <c r="H112" s="20"/>
      <c r="I112" s="43">
        <v>3</v>
      </c>
      <c r="J112" s="30"/>
      <c r="K112" s="33" t="s">
        <v>47</v>
      </c>
      <c r="L112" s="30"/>
      <c r="M112" s="30">
        <v>1578</v>
      </c>
      <c r="N112" s="30"/>
      <c r="O112" s="30">
        <v>1435</v>
      </c>
    </row>
    <row r="113" spans="1:15" ht="18" customHeight="1">
      <c r="A113" s="3"/>
      <c r="B113" s="3"/>
      <c r="C113" s="3" t="s">
        <v>107</v>
      </c>
      <c r="D113" s="3"/>
      <c r="E113" s="3"/>
      <c r="F113" s="3"/>
      <c r="G113" s="69"/>
      <c r="H113" s="20"/>
      <c r="I113" s="30"/>
      <c r="J113" s="30"/>
      <c r="K113" s="30"/>
      <c r="L113" s="30"/>
      <c r="M113" s="30"/>
      <c r="N113" s="30"/>
      <c r="O113" s="30"/>
    </row>
    <row r="114" spans="1:15" ht="18" customHeight="1">
      <c r="A114" s="3"/>
      <c r="B114" s="3"/>
      <c r="C114" s="3"/>
      <c r="D114" s="3" t="s">
        <v>106</v>
      </c>
      <c r="E114" s="3"/>
      <c r="F114" s="3"/>
      <c r="G114" s="69"/>
      <c r="H114" s="20"/>
      <c r="I114" s="30">
        <v>5</v>
      </c>
      <c r="J114" s="30"/>
      <c r="K114" s="30">
        <v>5</v>
      </c>
      <c r="L114" s="30"/>
      <c r="M114" s="33" t="s">
        <v>47</v>
      </c>
      <c r="N114" s="30"/>
      <c r="O114" s="33" t="s">
        <v>47</v>
      </c>
    </row>
    <row r="115" spans="1:15" ht="18" customHeight="1">
      <c r="A115" s="3"/>
      <c r="B115" s="3"/>
      <c r="C115" s="3" t="s">
        <v>9</v>
      </c>
      <c r="D115" s="3"/>
      <c r="E115" s="3"/>
      <c r="F115" s="3"/>
      <c r="G115" s="69">
        <v>4</v>
      </c>
      <c r="H115" s="20"/>
      <c r="I115" s="30">
        <v>989</v>
      </c>
      <c r="J115" s="30"/>
      <c r="K115" s="30">
        <v>718</v>
      </c>
      <c r="L115" s="30"/>
      <c r="M115" s="30">
        <v>4039</v>
      </c>
      <c r="N115" s="30"/>
      <c r="O115" s="30">
        <v>748</v>
      </c>
    </row>
    <row r="116" spans="1:15" ht="18" customHeight="1">
      <c r="A116" s="64" t="s">
        <v>80</v>
      </c>
      <c r="B116" s="3"/>
      <c r="C116" s="3"/>
      <c r="D116" s="3"/>
      <c r="E116" s="3"/>
      <c r="F116" s="3"/>
      <c r="G116" s="69"/>
      <c r="H116" s="20"/>
      <c r="I116" s="31">
        <f>SUM(I108:I115)</f>
        <v>18211</v>
      </c>
      <c r="J116" s="30"/>
      <c r="K116" s="31">
        <f>SUM(K108:K115)</f>
        <v>5918</v>
      </c>
      <c r="L116" s="30"/>
      <c r="M116" s="31">
        <f>SUM(M108:M115)</f>
        <v>22831</v>
      </c>
      <c r="N116" s="30"/>
      <c r="O116" s="31">
        <f>SUM(O108:O115)</f>
        <v>7378</v>
      </c>
    </row>
    <row r="117" spans="1:15" ht="18" customHeight="1">
      <c r="A117" s="64" t="s">
        <v>81</v>
      </c>
      <c r="B117" s="3"/>
      <c r="C117" s="3"/>
      <c r="D117" s="3"/>
      <c r="E117" s="3"/>
      <c r="F117" s="3"/>
      <c r="G117" s="69"/>
      <c r="H117" s="20"/>
      <c r="I117" s="30"/>
      <c r="J117" s="30"/>
      <c r="K117" s="30"/>
      <c r="L117" s="30"/>
      <c r="M117" s="30"/>
      <c r="N117" s="30"/>
      <c r="O117" s="30"/>
    </row>
    <row r="118" spans="1:15" ht="18" customHeight="1">
      <c r="A118" s="3"/>
      <c r="B118" s="3" t="s">
        <v>34</v>
      </c>
      <c r="C118" s="3"/>
      <c r="D118" s="3"/>
      <c r="E118" s="3"/>
      <c r="F118" s="3"/>
      <c r="G118" s="69"/>
      <c r="H118" s="20"/>
      <c r="I118" s="30"/>
      <c r="J118" s="30"/>
      <c r="K118" s="30"/>
      <c r="L118" s="30"/>
      <c r="M118" s="30"/>
      <c r="N118" s="30"/>
      <c r="O118" s="30"/>
    </row>
    <row r="119" spans="1:15" ht="18" customHeight="1">
      <c r="A119" s="3"/>
      <c r="B119" s="3"/>
      <c r="C119" s="3" t="s">
        <v>35</v>
      </c>
      <c r="D119" s="3"/>
      <c r="E119" s="3"/>
      <c r="F119" s="3"/>
      <c r="G119" s="69"/>
      <c r="H119" s="20"/>
      <c r="I119" s="30">
        <v>12089</v>
      </c>
      <c r="J119" s="30"/>
      <c r="K119" s="30">
        <v>1778</v>
      </c>
      <c r="L119" s="30"/>
      <c r="M119" s="30">
        <v>12089</v>
      </c>
      <c r="N119" s="30"/>
      <c r="O119" s="30">
        <v>1778</v>
      </c>
    </row>
    <row r="120" spans="1:15" ht="18" customHeight="1">
      <c r="A120" s="3"/>
      <c r="B120" s="3"/>
      <c r="C120" s="3" t="s">
        <v>36</v>
      </c>
      <c r="D120" s="3"/>
      <c r="E120" s="3"/>
      <c r="F120" s="3"/>
      <c r="G120" s="69">
        <v>4</v>
      </c>
      <c r="H120" s="20"/>
      <c r="I120" s="30">
        <v>3397</v>
      </c>
      <c r="J120" s="30"/>
      <c r="K120" s="30">
        <v>4565</v>
      </c>
      <c r="L120" s="30"/>
      <c r="M120" s="30">
        <v>4086</v>
      </c>
      <c r="N120" s="30"/>
      <c r="O120" s="30">
        <v>4143</v>
      </c>
    </row>
    <row r="121" spans="1:15" ht="18" customHeight="1">
      <c r="A121" s="3"/>
      <c r="B121" s="3" t="s">
        <v>37</v>
      </c>
      <c r="C121" s="3"/>
      <c r="D121" s="3"/>
      <c r="E121" s="3"/>
      <c r="F121" s="3"/>
      <c r="G121" s="69">
        <v>4</v>
      </c>
      <c r="H121" s="20"/>
      <c r="I121" s="30">
        <v>15846</v>
      </c>
      <c r="J121" s="30"/>
      <c r="K121" s="30">
        <v>7640</v>
      </c>
      <c r="L121" s="30"/>
      <c r="M121" s="30">
        <v>5358</v>
      </c>
      <c r="N121" s="30"/>
      <c r="O121" s="30">
        <v>4641</v>
      </c>
    </row>
    <row r="122" spans="1:15" ht="18" customHeight="1">
      <c r="A122" s="3"/>
      <c r="B122" s="3" t="s">
        <v>4</v>
      </c>
      <c r="C122" s="3"/>
      <c r="D122" s="3"/>
      <c r="E122" s="3"/>
      <c r="F122" s="3"/>
      <c r="G122" s="69"/>
      <c r="H122" s="20"/>
      <c r="I122" s="30">
        <v>51</v>
      </c>
      <c r="J122" s="30"/>
      <c r="K122" s="30">
        <v>134</v>
      </c>
      <c r="L122" s="30"/>
      <c r="M122" s="30">
        <v>51</v>
      </c>
      <c r="N122" s="30"/>
      <c r="O122" s="30">
        <v>134</v>
      </c>
    </row>
    <row r="123" spans="1:15" ht="18" customHeight="1">
      <c r="A123" s="3"/>
      <c r="B123" s="3" t="s">
        <v>82</v>
      </c>
      <c r="C123" s="3"/>
      <c r="D123" s="3"/>
      <c r="E123" s="3"/>
      <c r="F123" s="3"/>
      <c r="G123" s="69"/>
      <c r="H123" s="20"/>
      <c r="I123" s="33" t="s">
        <v>47</v>
      </c>
      <c r="J123" s="30"/>
      <c r="K123" s="33" t="s">
        <v>47</v>
      </c>
      <c r="L123" s="30"/>
      <c r="M123" s="30">
        <v>12118</v>
      </c>
      <c r="N123" s="30"/>
      <c r="O123" s="30">
        <v>4492</v>
      </c>
    </row>
    <row r="124" spans="1:15" ht="18" customHeight="1">
      <c r="A124" s="64" t="s">
        <v>83</v>
      </c>
      <c r="B124" s="3"/>
      <c r="C124" s="3"/>
      <c r="D124" s="3"/>
      <c r="E124" s="3"/>
      <c r="F124" s="3"/>
      <c r="G124" s="69"/>
      <c r="H124" s="20"/>
      <c r="I124" s="31">
        <f>SUM(I119:I123)</f>
        <v>31383</v>
      </c>
      <c r="J124" s="30"/>
      <c r="K124" s="31">
        <f>SUM(K119:K123)</f>
        <v>14117</v>
      </c>
      <c r="L124" s="30"/>
      <c r="M124" s="31">
        <f>SUM(M119:M123)</f>
        <v>33702</v>
      </c>
      <c r="N124" s="30"/>
      <c r="O124" s="31">
        <f>SUM(O119:O123)</f>
        <v>15188</v>
      </c>
    </row>
    <row r="125" spans="1:15" ht="18" customHeight="1">
      <c r="A125" s="64" t="s">
        <v>84</v>
      </c>
      <c r="B125" s="3"/>
      <c r="C125" s="3"/>
      <c r="D125" s="3"/>
      <c r="E125" s="3"/>
      <c r="F125" s="3"/>
      <c r="G125" s="69"/>
      <c r="H125" s="20"/>
      <c r="I125" s="30">
        <f>I116-I124</f>
        <v>-13172</v>
      </c>
      <c r="J125" s="30"/>
      <c r="K125" s="30">
        <f>K116-K124</f>
        <v>-8199</v>
      </c>
      <c r="L125" s="30"/>
      <c r="M125" s="30">
        <f>M116-M124</f>
        <v>-10871</v>
      </c>
      <c r="N125" s="30"/>
      <c r="O125" s="30">
        <f>O116-O124</f>
        <v>-7810</v>
      </c>
    </row>
    <row r="126" spans="1:15" ht="18" customHeight="1">
      <c r="A126" s="64" t="s">
        <v>45</v>
      </c>
      <c r="B126" s="3"/>
      <c r="C126" s="3"/>
      <c r="D126" s="3"/>
      <c r="E126" s="3"/>
      <c r="F126" s="3"/>
      <c r="G126" s="69">
        <v>4</v>
      </c>
      <c r="H126" s="20"/>
      <c r="I126" s="38">
        <v>-1867</v>
      </c>
      <c r="J126" s="30"/>
      <c r="K126" s="38">
        <v>-1824</v>
      </c>
      <c r="L126" s="30"/>
      <c r="M126" s="38">
        <v>-1976</v>
      </c>
      <c r="N126" s="30"/>
      <c r="O126" s="38">
        <v>-2161</v>
      </c>
    </row>
    <row r="127" spans="1:15" ht="18" customHeight="1">
      <c r="A127" s="3" t="s">
        <v>86</v>
      </c>
      <c r="B127" s="3"/>
      <c r="C127" s="3"/>
      <c r="D127" s="3"/>
      <c r="E127" s="3"/>
      <c r="F127" s="3"/>
      <c r="G127" s="69"/>
      <c r="H127" s="20"/>
      <c r="I127" s="30">
        <f>SUM(I125:I126)</f>
        <v>-15039</v>
      </c>
      <c r="J127" s="30"/>
      <c r="K127" s="30">
        <f>SUM(K125:K126)</f>
        <v>-10023</v>
      </c>
      <c r="L127" s="30"/>
      <c r="M127" s="30">
        <f>SUM(M125:M126)</f>
        <v>-12847</v>
      </c>
      <c r="N127" s="30"/>
      <c r="O127" s="30">
        <f>SUM(O125:O126)</f>
        <v>-9971</v>
      </c>
    </row>
    <row r="128" spans="1:15" ht="18" customHeight="1">
      <c r="A128" s="3" t="s">
        <v>108</v>
      </c>
      <c r="B128" s="3"/>
      <c r="C128" s="3"/>
      <c r="D128" s="3"/>
      <c r="E128" s="3"/>
      <c r="F128" s="3"/>
      <c r="G128" s="69"/>
      <c r="H128" s="20"/>
      <c r="I128" s="38">
        <v>2192</v>
      </c>
      <c r="J128" s="30"/>
      <c r="K128" s="38">
        <v>52</v>
      </c>
      <c r="L128" s="30"/>
      <c r="M128" s="39" t="s">
        <v>47</v>
      </c>
      <c r="N128" s="30"/>
      <c r="O128" s="39" t="s">
        <v>47</v>
      </c>
    </row>
    <row r="129" spans="1:15" ht="18" customHeight="1" thickBot="1">
      <c r="A129" s="64" t="s">
        <v>85</v>
      </c>
      <c r="B129" s="3"/>
      <c r="C129" s="3"/>
      <c r="D129" s="3"/>
      <c r="E129" s="3"/>
      <c r="F129" s="3"/>
      <c r="G129" s="69"/>
      <c r="H129" s="20"/>
      <c r="I129" s="37">
        <f>SUM(I127:I128)</f>
        <v>-12847</v>
      </c>
      <c r="J129" s="30"/>
      <c r="K129" s="37">
        <f>SUM(K127:K128)</f>
        <v>-9971</v>
      </c>
      <c r="L129" s="30"/>
      <c r="M129" s="37">
        <f>SUM(M127:M128)</f>
        <v>-12847</v>
      </c>
      <c r="N129" s="30"/>
      <c r="O129" s="37">
        <f>SUM(O127:O128)</f>
        <v>-9971</v>
      </c>
    </row>
    <row r="130" spans="1:15" ht="18" customHeight="1" thickTop="1">
      <c r="A130" s="3"/>
      <c r="B130" s="3"/>
      <c r="C130" s="3"/>
      <c r="D130" s="3"/>
      <c r="E130" s="3"/>
      <c r="F130" s="3"/>
      <c r="G130" s="69"/>
      <c r="H130" s="20"/>
      <c r="I130" s="30"/>
      <c r="J130" s="30"/>
      <c r="K130" s="30"/>
      <c r="L130" s="30"/>
      <c r="M130" s="30"/>
      <c r="N130" s="30"/>
      <c r="O130" s="30"/>
    </row>
    <row r="131" spans="1:15" ht="18" customHeight="1">
      <c r="A131" s="64" t="s">
        <v>87</v>
      </c>
      <c r="B131" s="64"/>
      <c r="C131" s="3"/>
      <c r="D131" s="3"/>
      <c r="E131" s="3"/>
      <c r="F131" s="3"/>
      <c r="G131" s="69"/>
      <c r="H131" s="20"/>
      <c r="I131" s="30"/>
      <c r="J131" s="30"/>
      <c r="K131" s="30"/>
      <c r="L131" s="30"/>
      <c r="M131" s="30"/>
      <c r="N131" s="30"/>
      <c r="O131" s="30"/>
    </row>
    <row r="132" spans="1:15" ht="18" customHeight="1" thickBot="1">
      <c r="A132" s="64"/>
      <c r="B132" s="64" t="s">
        <v>85</v>
      </c>
      <c r="C132" s="3"/>
      <c r="D132" s="3"/>
      <c r="E132" s="3"/>
      <c r="F132" s="3"/>
      <c r="G132" s="69"/>
      <c r="H132" s="20"/>
      <c r="I132" s="40">
        <f>I129/I134</f>
        <v>-0.025515138876475905</v>
      </c>
      <c r="J132" s="30"/>
      <c r="K132" s="40">
        <f>K129/K134</f>
        <v>-0.02084077945476625</v>
      </c>
      <c r="L132" s="30"/>
      <c r="M132" s="40">
        <f>M129/M134</f>
        <v>-0.025515138876475905</v>
      </c>
      <c r="N132" s="30"/>
      <c r="O132" s="40">
        <f>O129/O134</f>
        <v>-0.02084077945476625</v>
      </c>
    </row>
    <row r="133" spans="1:15" ht="18" customHeight="1" thickTop="1">
      <c r="A133" s="3"/>
      <c r="B133" s="64"/>
      <c r="C133" s="3"/>
      <c r="D133" s="3"/>
      <c r="E133" s="3"/>
      <c r="F133" s="3"/>
      <c r="G133" s="69"/>
      <c r="H133" s="20"/>
      <c r="I133" s="30"/>
      <c r="J133" s="30"/>
      <c r="K133" s="30"/>
      <c r="L133" s="30"/>
      <c r="M133" s="30"/>
      <c r="N133" s="30"/>
      <c r="O133" s="30"/>
    </row>
    <row r="134" spans="1:15" ht="18" customHeight="1" thickBot="1">
      <c r="A134" s="3"/>
      <c r="B134" s="64" t="s">
        <v>158</v>
      </c>
      <c r="C134" s="3"/>
      <c r="D134" s="3"/>
      <c r="E134" s="3"/>
      <c r="F134" s="3"/>
      <c r="G134" s="69"/>
      <c r="H134" s="20"/>
      <c r="I134" s="37">
        <v>503505</v>
      </c>
      <c r="J134" s="30"/>
      <c r="K134" s="37">
        <v>478437</v>
      </c>
      <c r="L134" s="30"/>
      <c r="M134" s="37">
        <v>503505</v>
      </c>
      <c r="N134" s="30"/>
      <c r="O134" s="37">
        <v>478437</v>
      </c>
    </row>
    <row r="135" spans="1:15" ht="18" customHeight="1" thickTop="1">
      <c r="A135" s="3"/>
      <c r="B135" s="3"/>
      <c r="C135" s="3"/>
      <c r="D135" s="3"/>
      <c r="E135" s="3"/>
      <c r="F135" s="3"/>
      <c r="G135" s="69"/>
      <c r="H135" s="20"/>
      <c r="I135" s="30"/>
      <c r="J135" s="30"/>
      <c r="K135" s="30"/>
      <c r="L135" s="30"/>
      <c r="M135" s="30"/>
      <c r="N135" s="30"/>
      <c r="O135" s="30"/>
    </row>
    <row r="136" spans="1:15" ht="18" customHeight="1">
      <c r="A136" s="3"/>
      <c r="B136" s="3"/>
      <c r="C136" s="3"/>
      <c r="D136" s="3"/>
      <c r="E136" s="3"/>
      <c r="F136" s="3"/>
      <c r="G136" s="69"/>
      <c r="H136" s="20"/>
      <c r="I136" s="30"/>
      <c r="J136" s="30"/>
      <c r="K136" s="30"/>
      <c r="L136" s="30"/>
      <c r="M136" s="30"/>
      <c r="N136" s="30"/>
      <c r="O136" s="30"/>
    </row>
    <row r="137" spans="1:15" ht="18" customHeight="1">
      <c r="A137" s="3" t="s">
        <v>1</v>
      </c>
      <c r="B137" s="3"/>
      <c r="C137" s="3"/>
      <c r="D137" s="3"/>
      <c r="E137" s="3"/>
      <c r="F137" s="3"/>
      <c r="G137" s="69"/>
      <c r="H137" s="20"/>
      <c r="I137" s="30"/>
      <c r="J137" s="30"/>
      <c r="K137" s="30"/>
      <c r="L137" s="30"/>
      <c r="M137" s="30"/>
      <c r="N137" s="30"/>
      <c r="O137" s="30"/>
    </row>
    <row r="138" spans="1:15" ht="18" customHeight="1">
      <c r="A138" s="3"/>
      <c r="B138" s="3"/>
      <c r="C138" s="3"/>
      <c r="D138" s="3"/>
      <c r="E138" s="3"/>
      <c r="F138" s="3"/>
      <c r="G138" s="69"/>
      <c r="H138" s="20"/>
      <c r="I138" s="30"/>
      <c r="J138" s="30"/>
      <c r="K138" s="30"/>
      <c r="L138" s="30"/>
      <c r="M138" s="30"/>
      <c r="N138" s="30"/>
      <c r="O138" s="30"/>
    </row>
    <row r="139" spans="1:15" ht="18" customHeight="1">
      <c r="A139" s="3"/>
      <c r="B139" s="3"/>
      <c r="C139" s="3"/>
      <c r="D139" s="3"/>
      <c r="E139" s="3"/>
      <c r="F139" s="3"/>
      <c r="G139" s="20"/>
      <c r="H139" s="20"/>
      <c r="I139" s="30"/>
      <c r="J139" s="30"/>
      <c r="K139" s="30"/>
      <c r="L139" s="30"/>
      <c r="M139" s="30"/>
      <c r="N139" s="30"/>
      <c r="O139" s="30"/>
    </row>
    <row r="140" spans="1:15" ht="18" customHeight="1">
      <c r="A140" s="3"/>
      <c r="B140" s="3"/>
      <c r="C140" s="3"/>
      <c r="D140" s="3"/>
      <c r="E140" s="3"/>
      <c r="F140" s="3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ht="18" customHeight="1">
      <c r="A141" s="3" t="s">
        <v>137</v>
      </c>
      <c r="B141" s="3"/>
      <c r="C141" s="3"/>
      <c r="D141" s="3"/>
      <c r="E141" s="3"/>
      <c r="F141" s="3"/>
      <c r="G141" s="55"/>
      <c r="H141" s="20"/>
      <c r="I141" s="20"/>
      <c r="J141" s="20"/>
      <c r="K141" s="20"/>
      <c r="L141" s="20"/>
      <c r="M141" s="20"/>
      <c r="N141" s="20"/>
      <c r="O141" s="35" t="s">
        <v>48</v>
      </c>
    </row>
    <row r="142" spans="1:16" ht="18" customHeight="1">
      <c r="A142" s="3"/>
      <c r="B142" s="3"/>
      <c r="C142" s="3"/>
      <c r="D142" s="3"/>
      <c r="E142" s="3"/>
      <c r="F142" s="3"/>
      <c r="G142" s="20"/>
      <c r="H142" s="20"/>
      <c r="I142" s="20"/>
      <c r="J142" s="20"/>
      <c r="K142" s="20"/>
      <c r="L142" s="20"/>
      <c r="M142" s="20"/>
      <c r="N142" s="20"/>
      <c r="O142" s="66" t="s">
        <v>76</v>
      </c>
      <c r="P142" s="3"/>
    </row>
    <row r="143" spans="1:16" ht="18" customHeight="1">
      <c r="A143" s="3"/>
      <c r="B143" s="3"/>
      <c r="C143" s="3"/>
      <c r="D143" s="3"/>
      <c r="E143" s="3"/>
      <c r="F143" s="3"/>
      <c r="G143" s="20"/>
      <c r="H143" s="20"/>
      <c r="I143" s="20"/>
      <c r="J143" s="20"/>
      <c r="K143" s="20"/>
      <c r="L143" s="20"/>
      <c r="M143" s="20"/>
      <c r="N143" s="20"/>
      <c r="O143" s="36"/>
      <c r="P143" s="3"/>
    </row>
    <row r="144" spans="1:16" ht="18" customHeight="1">
      <c r="A144" s="1" t="s">
        <v>20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2"/>
      <c r="N144" s="2"/>
      <c r="O144" s="2"/>
      <c r="P144" s="3"/>
    </row>
    <row r="145" spans="1:16" ht="18" customHeight="1">
      <c r="A145" s="96" t="s">
        <v>77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3"/>
    </row>
    <row r="146" spans="1:16" ht="18" customHeight="1">
      <c r="A146" s="93" t="s">
        <v>172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3"/>
    </row>
    <row r="147" spans="1:16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"/>
      <c r="N147" s="2"/>
      <c r="O147" s="71" t="s">
        <v>126</v>
      </c>
      <c r="P147" s="3"/>
    </row>
    <row r="148" spans="1:16" ht="18" customHeight="1">
      <c r="A148" s="1"/>
      <c r="B148" s="1"/>
      <c r="C148" s="1"/>
      <c r="D148" s="1"/>
      <c r="E148" s="1"/>
      <c r="F148" s="1"/>
      <c r="G148" s="1"/>
      <c r="H148" s="1"/>
      <c r="I148" s="94" t="s">
        <v>52</v>
      </c>
      <c r="J148" s="94"/>
      <c r="K148" s="94"/>
      <c r="L148" s="1"/>
      <c r="M148" s="95" t="s">
        <v>53</v>
      </c>
      <c r="N148" s="95"/>
      <c r="O148" s="95"/>
      <c r="P148" s="3"/>
    </row>
    <row r="149" spans="1:16" ht="18" customHeight="1">
      <c r="A149" s="1"/>
      <c r="B149" s="1"/>
      <c r="C149" s="1"/>
      <c r="D149" s="1"/>
      <c r="E149" s="1"/>
      <c r="F149" s="1"/>
      <c r="G149" s="4" t="s">
        <v>0</v>
      </c>
      <c r="H149" s="22"/>
      <c r="I149" s="24" t="s">
        <v>128</v>
      </c>
      <c r="J149" s="24"/>
      <c r="K149" s="24" t="s">
        <v>78</v>
      </c>
      <c r="L149" s="24"/>
      <c r="M149" s="24" t="s">
        <v>128</v>
      </c>
      <c r="N149" s="24"/>
      <c r="O149" s="24" t="s">
        <v>78</v>
      </c>
      <c r="P149" s="3"/>
    </row>
    <row r="150" spans="1:15" ht="18" customHeight="1">
      <c r="A150" s="64" t="s">
        <v>79</v>
      </c>
      <c r="B150" s="3"/>
      <c r="C150" s="3"/>
      <c r="D150" s="3"/>
      <c r="E150" s="3"/>
      <c r="F150" s="3"/>
      <c r="G150" s="69"/>
      <c r="H150" s="20"/>
      <c r="I150" s="26"/>
      <c r="J150" s="26"/>
      <c r="K150" s="26"/>
      <c r="L150" s="26"/>
      <c r="M150" s="26"/>
      <c r="N150" s="26"/>
      <c r="O150" s="26"/>
    </row>
    <row r="151" spans="1:15" ht="18" customHeight="1">
      <c r="A151" s="3"/>
      <c r="B151" s="3" t="s">
        <v>30</v>
      </c>
      <c r="C151" s="3"/>
      <c r="D151" s="3"/>
      <c r="E151" s="3"/>
      <c r="F151" s="3"/>
      <c r="G151" s="69"/>
      <c r="H151" s="20"/>
      <c r="I151" s="20"/>
      <c r="J151" s="20"/>
      <c r="K151" s="20"/>
      <c r="L151" s="20"/>
      <c r="M151" s="20"/>
      <c r="N151" s="20"/>
      <c r="O151" s="20"/>
    </row>
    <row r="152" spans="1:15" ht="18" customHeight="1">
      <c r="A152" s="3"/>
      <c r="B152" s="3"/>
      <c r="C152" s="3" t="s">
        <v>31</v>
      </c>
      <c r="D152" s="3"/>
      <c r="E152" s="3"/>
      <c r="F152" s="3"/>
      <c r="G152" s="69"/>
      <c r="H152" s="20"/>
      <c r="I152" s="30">
        <v>17557</v>
      </c>
      <c r="J152" s="30"/>
      <c r="K152" s="30">
        <v>5804</v>
      </c>
      <c r="L152" s="30"/>
      <c r="M152" s="30">
        <v>17557</v>
      </c>
      <c r="N152" s="30"/>
      <c r="O152" s="30">
        <v>5804</v>
      </c>
    </row>
    <row r="153" spans="1:15" ht="18" customHeight="1">
      <c r="A153" s="3"/>
      <c r="B153" s="3"/>
      <c r="C153" s="3" t="s">
        <v>32</v>
      </c>
      <c r="D153" s="3"/>
      <c r="E153" s="3"/>
      <c r="F153" s="3"/>
      <c r="G153" s="69"/>
      <c r="H153" s="20"/>
      <c r="I153" s="30">
        <v>10825</v>
      </c>
      <c r="J153" s="30"/>
      <c r="K153" s="30">
        <v>5847</v>
      </c>
      <c r="L153" s="30"/>
      <c r="M153" s="30">
        <v>10825</v>
      </c>
      <c r="N153" s="30"/>
      <c r="O153" s="30">
        <v>5847</v>
      </c>
    </row>
    <row r="154" spans="1:15" ht="18" customHeight="1">
      <c r="A154" s="3"/>
      <c r="B154" s="3" t="s">
        <v>3</v>
      </c>
      <c r="C154" s="3"/>
      <c r="D154" s="3"/>
      <c r="E154" s="3"/>
      <c r="F154" s="3"/>
      <c r="G154" s="69"/>
      <c r="H154" s="20"/>
      <c r="I154" s="30"/>
      <c r="J154" s="30"/>
      <c r="K154" s="30"/>
      <c r="L154" s="30"/>
      <c r="M154" s="30"/>
      <c r="N154" s="30"/>
      <c r="O154" s="30"/>
    </row>
    <row r="155" spans="1:15" ht="18" customHeight="1">
      <c r="A155" s="3"/>
      <c r="B155" s="3"/>
      <c r="C155" s="3" t="s">
        <v>177</v>
      </c>
      <c r="D155" s="3"/>
      <c r="E155" s="3"/>
      <c r="F155" s="3"/>
      <c r="G155" s="69"/>
      <c r="H155" s="20"/>
      <c r="I155" s="33" t="s">
        <v>47</v>
      </c>
      <c r="J155" s="30"/>
      <c r="K155" s="43">
        <v>117</v>
      </c>
      <c r="L155" s="30"/>
      <c r="M155" s="33" t="s">
        <v>47</v>
      </c>
      <c r="N155" s="30"/>
      <c r="O155" s="30">
        <v>117</v>
      </c>
    </row>
    <row r="156" spans="1:15" ht="18" customHeight="1">
      <c r="A156" s="3"/>
      <c r="B156" s="3"/>
      <c r="C156" s="3" t="s">
        <v>33</v>
      </c>
      <c r="D156" s="3"/>
      <c r="E156" s="3"/>
      <c r="F156" s="3"/>
      <c r="G156" s="69">
        <v>4</v>
      </c>
      <c r="H156" s="20"/>
      <c r="I156" s="43">
        <v>26</v>
      </c>
      <c r="J156" s="30"/>
      <c r="K156" s="33" t="s">
        <v>47</v>
      </c>
      <c r="L156" s="30"/>
      <c r="M156" s="30">
        <v>3042</v>
      </c>
      <c r="N156" s="30"/>
      <c r="O156" s="30">
        <v>2918</v>
      </c>
    </row>
    <row r="157" spans="1:15" ht="18" customHeight="1">
      <c r="A157" s="3"/>
      <c r="B157" s="3"/>
      <c r="C157" s="3" t="s">
        <v>107</v>
      </c>
      <c r="D157" s="3"/>
      <c r="E157" s="3"/>
      <c r="F157" s="3"/>
      <c r="G157" s="69"/>
      <c r="H157" s="20"/>
      <c r="I157" s="30"/>
      <c r="J157" s="30"/>
      <c r="K157" s="30"/>
      <c r="L157" s="30"/>
      <c r="M157" s="30"/>
      <c r="N157" s="30"/>
      <c r="O157" s="30"/>
    </row>
    <row r="158" spans="1:15" ht="18" customHeight="1">
      <c r="A158" s="3"/>
      <c r="B158" s="3"/>
      <c r="C158" s="3"/>
      <c r="D158" s="3" t="s">
        <v>106</v>
      </c>
      <c r="E158" s="3"/>
      <c r="F158" s="3"/>
      <c r="G158" s="69"/>
      <c r="H158" s="20"/>
      <c r="I158" s="30">
        <v>10</v>
      </c>
      <c r="J158" s="30"/>
      <c r="K158" s="30">
        <v>10</v>
      </c>
      <c r="L158" s="30"/>
      <c r="M158" s="33" t="s">
        <v>47</v>
      </c>
      <c r="N158" s="30"/>
      <c r="O158" s="33" t="s">
        <v>47</v>
      </c>
    </row>
    <row r="159" spans="1:15" ht="18" customHeight="1">
      <c r="A159" s="3"/>
      <c r="B159" s="3"/>
      <c r="C159" s="3" t="s">
        <v>9</v>
      </c>
      <c r="D159" s="3"/>
      <c r="E159" s="3"/>
      <c r="F159" s="3"/>
      <c r="G159" s="69">
        <v>4</v>
      </c>
      <c r="H159" s="20"/>
      <c r="I159" s="30">
        <v>1274</v>
      </c>
      <c r="J159" s="30"/>
      <c r="K159" s="30">
        <v>869</v>
      </c>
      <c r="L159" s="30"/>
      <c r="M159" s="30">
        <v>7379</v>
      </c>
      <c r="N159" s="30"/>
      <c r="O159" s="30">
        <v>876</v>
      </c>
    </row>
    <row r="160" spans="1:15" ht="18" customHeight="1">
      <c r="A160" s="64" t="s">
        <v>80</v>
      </c>
      <c r="B160" s="3"/>
      <c r="C160" s="3"/>
      <c r="D160" s="3"/>
      <c r="E160" s="3"/>
      <c r="F160" s="3"/>
      <c r="G160" s="69"/>
      <c r="H160" s="20"/>
      <c r="I160" s="31">
        <f>SUM(I152:I159)</f>
        <v>29692</v>
      </c>
      <c r="J160" s="30"/>
      <c r="K160" s="31">
        <f>SUM(K152:K159)</f>
        <v>12647</v>
      </c>
      <c r="L160" s="30"/>
      <c r="M160" s="31">
        <f>SUM(M152:M159)</f>
        <v>38803</v>
      </c>
      <c r="N160" s="30"/>
      <c r="O160" s="31">
        <f>SUM(O152:O159)</f>
        <v>15562</v>
      </c>
    </row>
    <row r="161" spans="1:15" ht="18" customHeight="1">
      <c r="A161" s="64" t="s">
        <v>81</v>
      </c>
      <c r="B161" s="3"/>
      <c r="C161" s="3"/>
      <c r="D161" s="3"/>
      <c r="E161" s="3"/>
      <c r="F161" s="3"/>
      <c r="G161" s="69"/>
      <c r="H161" s="20"/>
      <c r="I161" s="30"/>
      <c r="J161" s="30"/>
      <c r="K161" s="30"/>
      <c r="L161" s="30"/>
      <c r="M161" s="30"/>
      <c r="N161" s="30"/>
      <c r="O161" s="30"/>
    </row>
    <row r="162" spans="1:15" ht="18" customHeight="1">
      <c r="A162" s="3"/>
      <c r="B162" s="3" t="s">
        <v>34</v>
      </c>
      <c r="C162" s="3"/>
      <c r="D162" s="3"/>
      <c r="E162" s="3"/>
      <c r="F162" s="3"/>
      <c r="G162" s="69"/>
      <c r="H162" s="20"/>
      <c r="I162" s="30"/>
      <c r="J162" s="30"/>
      <c r="K162" s="30"/>
      <c r="L162" s="30"/>
      <c r="M162" s="30"/>
      <c r="N162" s="30"/>
      <c r="O162" s="30"/>
    </row>
    <row r="163" spans="1:15" ht="18" customHeight="1">
      <c r="A163" s="3"/>
      <c r="B163" s="3"/>
      <c r="C163" s="3" t="s">
        <v>35</v>
      </c>
      <c r="D163" s="3"/>
      <c r="E163" s="3"/>
      <c r="F163" s="3"/>
      <c r="G163" s="69"/>
      <c r="H163" s="20"/>
      <c r="I163" s="30">
        <v>16491</v>
      </c>
      <c r="J163" s="30"/>
      <c r="K163" s="30">
        <v>5480</v>
      </c>
      <c r="L163" s="30"/>
      <c r="M163" s="30">
        <v>16491</v>
      </c>
      <c r="N163" s="30"/>
      <c r="O163" s="30">
        <v>5480</v>
      </c>
    </row>
    <row r="164" spans="1:15" ht="18" customHeight="1">
      <c r="A164" s="3"/>
      <c r="B164" s="3"/>
      <c r="C164" s="3" t="s">
        <v>36</v>
      </c>
      <c r="D164" s="3"/>
      <c r="E164" s="3"/>
      <c r="F164" s="3"/>
      <c r="G164" s="69">
        <v>4</v>
      </c>
      <c r="H164" s="20"/>
      <c r="I164" s="30">
        <v>10250</v>
      </c>
      <c r="J164" s="30"/>
      <c r="K164" s="30">
        <v>9798</v>
      </c>
      <c r="L164" s="30"/>
      <c r="M164" s="30">
        <v>11627</v>
      </c>
      <c r="N164" s="30"/>
      <c r="O164" s="30">
        <v>7885</v>
      </c>
    </row>
    <row r="165" spans="1:15" ht="18" customHeight="1">
      <c r="A165" s="3"/>
      <c r="B165" s="3" t="s">
        <v>37</v>
      </c>
      <c r="C165" s="3"/>
      <c r="D165" s="3"/>
      <c r="E165" s="3"/>
      <c r="F165" s="3"/>
      <c r="G165" s="69">
        <v>4</v>
      </c>
      <c r="H165" s="20"/>
      <c r="I165" s="30">
        <v>31602</v>
      </c>
      <c r="J165" s="30"/>
      <c r="K165" s="30">
        <v>15878</v>
      </c>
      <c r="L165" s="30"/>
      <c r="M165" s="30">
        <v>14431</v>
      </c>
      <c r="N165" s="30"/>
      <c r="O165" s="30">
        <v>9962</v>
      </c>
    </row>
    <row r="166" spans="1:15" ht="18" customHeight="1">
      <c r="A166" s="3"/>
      <c r="B166" s="3" t="s">
        <v>4</v>
      </c>
      <c r="C166" s="3"/>
      <c r="D166" s="3"/>
      <c r="E166" s="3"/>
      <c r="F166" s="3"/>
      <c r="G166" s="69"/>
      <c r="H166" s="20"/>
      <c r="I166" s="30">
        <v>99</v>
      </c>
      <c r="J166" s="30"/>
      <c r="K166" s="30">
        <v>221</v>
      </c>
      <c r="L166" s="30"/>
      <c r="M166" s="30">
        <v>99</v>
      </c>
      <c r="N166" s="30"/>
      <c r="O166" s="30">
        <v>221</v>
      </c>
    </row>
    <row r="167" spans="1:15" ht="18" customHeight="1">
      <c r="A167" s="3"/>
      <c r="B167" s="3" t="s">
        <v>82</v>
      </c>
      <c r="C167" s="3"/>
      <c r="D167" s="3"/>
      <c r="E167" s="3"/>
      <c r="F167" s="3"/>
      <c r="G167" s="69"/>
      <c r="H167" s="20"/>
      <c r="I167" s="33" t="s">
        <v>47</v>
      </c>
      <c r="J167" s="30"/>
      <c r="K167" s="33" t="s">
        <v>47</v>
      </c>
      <c r="L167" s="30"/>
      <c r="M167" s="30">
        <v>21258</v>
      </c>
      <c r="N167" s="30"/>
      <c r="O167" s="30">
        <v>9987</v>
      </c>
    </row>
    <row r="168" spans="1:15" ht="18" customHeight="1">
      <c r="A168" s="64" t="s">
        <v>83</v>
      </c>
      <c r="B168" s="3"/>
      <c r="C168" s="3"/>
      <c r="D168" s="3"/>
      <c r="E168" s="3"/>
      <c r="F168" s="3"/>
      <c r="G168" s="69"/>
      <c r="H168" s="20"/>
      <c r="I168" s="31">
        <f>SUM(I163:I167)</f>
        <v>58442</v>
      </c>
      <c r="J168" s="30"/>
      <c r="K168" s="31">
        <f>SUM(K163:K167)</f>
        <v>31377</v>
      </c>
      <c r="L168" s="30"/>
      <c r="M168" s="31">
        <f>SUM(M163:M167)</f>
        <v>63906</v>
      </c>
      <c r="N168" s="30"/>
      <c r="O168" s="31">
        <f>SUM(O163:O167)</f>
        <v>33535</v>
      </c>
    </row>
    <row r="169" spans="1:15" ht="18" customHeight="1">
      <c r="A169" s="64" t="s">
        <v>84</v>
      </c>
      <c r="B169" s="3"/>
      <c r="C169" s="3"/>
      <c r="D169" s="3"/>
      <c r="E169" s="3"/>
      <c r="F169" s="3"/>
      <c r="G169" s="69"/>
      <c r="H169" s="20"/>
      <c r="I169" s="30">
        <f>I160-I168</f>
        <v>-28750</v>
      </c>
      <c r="J169" s="30"/>
      <c r="K169" s="30">
        <f>K160-K168</f>
        <v>-18730</v>
      </c>
      <c r="L169" s="30"/>
      <c r="M169" s="30">
        <f>M160-M168</f>
        <v>-25103</v>
      </c>
      <c r="N169" s="30"/>
      <c r="O169" s="30">
        <f>O160-O168</f>
        <v>-17973</v>
      </c>
    </row>
    <row r="170" spans="1:15" ht="18" customHeight="1">
      <c r="A170" s="64" t="s">
        <v>45</v>
      </c>
      <c r="B170" s="3"/>
      <c r="C170" s="3"/>
      <c r="D170" s="3"/>
      <c r="E170" s="3"/>
      <c r="F170" s="3"/>
      <c r="G170" s="69">
        <v>4</v>
      </c>
      <c r="H170" s="20"/>
      <c r="I170" s="38">
        <v>-3401</v>
      </c>
      <c r="J170" s="30"/>
      <c r="K170" s="38">
        <v>-3084</v>
      </c>
      <c r="L170" s="30"/>
      <c r="M170" s="38">
        <v>-3476</v>
      </c>
      <c r="N170" s="30"/>
      <c r="O170" s="38">
        <v>-3746</v>
      </c>
    </row>
    <row r="171" spans="1:15" ht="18" customHeight="1">
      <c r="A171" s="3" t="s">
        <v>86</v>
      </c>
      <c r="B171" s="3"/>
      <c r="C171" s="3"/>
      <c r="D171" s="3"/>
      <c r="E171" s="3"/>
      <c r="F171" s="3"/>
      <c r="G171" s="69"/>
      <c r="H171" s="20"/>
      <c r="I171" s="30">
        <f>SUM(I169:I170)</f>
        <v>-32151</v>
      </c>
      <c r="J171" s="30"/>
      <c r="K171" s="30">
        <f>SUM(K169:K170)</f>
        <v>-21814</v>
      </c>
      <c r="L171" s="30"/>
      <c r="M171" s="30">
        <f>SUM(M169:M170)</f>
        <v>-28579</v>
      </c>
      <c r="N171" s="30"/>
      <c r="O171" s="30">
        <f>SUM(O169:O170)</f>
        <v>-21719</v>
      </c>
    </row>
    <row r="172" spans="1:15" ht="18" customHeight="1">
      <c r="A172" s="3" t="s">
        <v>108</v>
      </c>
      <c r="B172" s="3"/>
      <c r="C172" s="3"/>
      <c r="D172" s="3"/>
      <c r="E172" s="3"/>
      <c r="F172" s="3"/>
      <c r="G172" s="69"/>
      <c r="H172" s="20"/>
      <c r="I172" s="38">
        <v>3572</v>
      </c>
      <c r="J172" s="30"/>
      <c r="K172" s="38">
        <v>95</v>
      </c>
      <c r="L172" s="30"/>
      <c r="M172" s="39" t="s">
        <v>47</v>
      </c>
      <c r="N172" s="30"/>
      <c r="O172" s="39" t="s">
        <v>47</v>
      </c>
    </row>
    <row r="173" spans="1:15" ht="18" customHeight="1" thickBot="1">
      <c r="A173" s="64" t="s">
        <v>85</v>
      </c>
      <c r="B173" s="3"/>
      <c r="C173" s="3"/>
      <c r="D173" s="3"/>
      <c r="E173" s="3"/>
      <c r="F173" s="3"/>
      <c r="G173" s="69"/>
      <c r="H173" s="20"/>
      <c r="I173" s="37">
        <f>SUM(I171:I172)</f>
        <v>-28579</v>
      </c>
      <c r="J173" s="30"/>
      <c r="K173" s="37">
        <f>SUM(K171:K172)</f>
        <v>-21719</v>
      </c>
      <c r="L173" s="30"/>
      <c r="M173" s="37">
        <f>SUM(M171:M172)</f>
        <v>-28579</v>
      </c>
      <c r="N173" s="30"/>
      <c r="O173" s="37">
        <f>SUM(O171:O172)</f>
        <v>-21719</v>
      </c>
    </row>
    <row r="174" spans="1:15" ht="18" customHeight="1" thickTop="1">
      <c r="A174" s="3"/>
      <c r="B174" s="3"/>
      <c r="C174" s="3"/>
      <c r="D174" s="3"/>
      <c r="E174" s="3"/>
      <c r="F174" s="3"/>
      <c r="G174" s="69"/>
      <c r="H174" s="20"/>
      <c r="I174" s="30"/>
      <c r="J174" s="30"/>
      <c r="K174" s="30"/>
      <c r="L174" s="30"/>
      <c r="M174" s="30"/>
      <c r="N174" s="30"/>
      <c r="O174" s="30"/>
    </row>
    <row r="175" spans="1:15" ht="18" customHeight="1">
      <c r="A175" s="64" t="s">
        <v>87</v>
      </c>
      <c r="B175" s="64"/>
      <c r="C175" s="3"/>
      <c r="D175" s="3"/>
      <c r="E175" s="3"/>
      <c r="F175" s="3"/>
      <c r="G175" s="69"/>
      <c r="H175" s="20"/>
      <c r="I175" s="30"/>
      <c r="J175" s="30"/>
      <c r="K175" s="30"/>
      <c r="L175" s="30"/>
      <c r="M175" s="30"/>
      <c r="N175" s="30"/>
      <c r="O175" s="30"/>
    </row>
    <row r="176" spans="1:15" ht="18" customHeight="1" thickBot="1">
      <c r="A176" s="64"/>
      <c r="B176" s="64" t="s">
        <v>85</v>
      </c>
      <c r="C176" s="3"/>
      <c r="D176" s="3"/>
      <c r="E176" s="3"/>
      <c r="F176" s="3"/>
      <c r="G176" s="69"/>
      <c r="H176" s="20"/>
      <c r="I176" s="40">
        <f>I173/I178</f>
        <v>-0.05790180660768229</v>
      </c>
      <c r="J176" s="30"/>
      <c r="K176" s="40">
        <f>K173/K178</f>
        <v>-0.047037599326023256</v>
      </c>
      <c r="L176" s="30"/>
      <c r="M176" s="40">
        <f>M173/M178</f>
        <v>-0.05790180660768229</v>
      </c>
      <c r="N176" s="30"/>
      <c r="O176" s="40">
        <f>O173/O178</f>
        <v>-0.047037599326023256</v>
      </c>
    </row>
    <row r="177" spans="1:15" ht="18" customHeight="1" thickTop="1">
      <c r="A177" s="3"/>
      <c r="B177" s="64"/>
      <c r="C177" s="3"/>
      <c r="D177" s="3"/>
      <c r="E177" s="3"/>
      <c r="F177" s="3"/>
      <c r="G177" s="69"/>
      <c r="H177" s="20"/>
      <c r="I177" s="30"/>
      <c r="J177" s="30"/>
      <c r="K177" s="30"/>
      <c r="L177" s="30"/>
      <c r="M177" s="30"/>
      <c r="N177" s="30"/>
      <c r="O177" s="30"/>
    </row>
    <row r="178" spans="1:15" ht="18" customHeight="1" thickBot="1">
      <c r="A178" s="3"/>
      <c r="B178" s="64" t="s">
        <v>158</v>
      </c>
      <c r="C178" s="3"/>
      <c r="D178" s="3"/>
      <c r="E178" s="3"/>
      <c r="F178" s="3"/>
      <c r="G178" s="69"/>
      <c r="H178" s="20"/>
      <c r="I178" s="37">
        <v>493577</v>
      </c>
      <c r="J178" s="30"/>
      <c r="K178" s="37">
        <v>461737</v>
      </c>
      <c r="L178" s="30"/>
      <c r="M178" s="37">
        <v>493577</v>
      </c>
      <c r="N178" s="30"/>
      <c r="O178" s="37">
        <v>461737</v>
      </c>
    </row>
    <row r="179" spans="1:15" ht="18" customHeight="1" thickTop="1">
      <c r="A179" s="3"/>
      <c r="B179" s="3"/>
      <c r="C179" s="3"/>
      <c r="D179" s="3"/>
      <c r="E179" s="3"/>
      <c r="F179" s="3"/>
      <c r="G179" s="69"/>
      <c r="H179" s="20"/>
      <c r="I179" s="30"/>
      <c r="J179" s="30"/>
      <c r="K179" s="30"/>
      <c r="L179" s="30"/>
      <c r="M179" s="30"/>
      <c r="N179" s="30"/>
      <c r="O179" s="30"/>
    </row>
    <row r="180" spans="1:15" ht="18" customHeight="1">
      <c r="A180" s="3"/>
      <c r="B180" s="3"/>
      <c r="C180" s="3"/>
      <c r="D180" s="3"/>
      <c r="E180" s="3"/>
      <c r="F180" s="3"/>
      <c r="G180" s="69"/>
      <c r="H180" s="20"/>
      <c r="I180" s="30"/>
      <c r="J180" s="30"/>
      <c r="K180" s="30"/>
      <c r="L180" s="30"/>
      <c r="M180" s="30"/>
      <c r="N180" s="30"/>
      <c r="O180" s="30"/>
    </row>
    <row r="181" spans="1:15" ht="18" customHeight="1">
      <c r="A181" s="3" t="s">
        <v>1</v>
      </c>
      <c r="B181" s="3"/>
      <c r="C181" s="3"/>
      <c r="D181" s="3"/>
      <c r="E181" s="3"/>
      <c r="F181" s="3"/>
      <c r="G181" s="69"/>
      <c r="H181" s="20"/>
      <c r="I181" s="30"/>
      <c r="J181" s="30"/>
      <c r="K181" s="30"/>
      <c r="L181" s="30"/>
      <c r="M181" s="30"/>
      <c r="N181" s="30"/>
      <c r="O181" s="30"/>
    </row>
    <row r="182" spans="1:15" ht="18" customHeight="1">
      <c r="A182" s="3"/>
      <c r="B182" s="3"/>
      <c r="C182" s="3"/>
      <c r="D182" s="3"/>
      <c r="E182" s="3"/>
      <c r="F182" s="3"/>
      <c r="G182" s="69"/>
      <c r="H182" s="20"/>
      <c r="I182" s="30"/>
      <c r="J182" s="30"/>
      <c r="K182" s="30"/>
      <c r="L182" s="30"/>
      <c r="M182" s="30"/>
      <c r="N182" s="30"/>
      <c r="O182" s="30"/>
    </row>
    <row r="183" spans="1:15" ht="18" customHeight="1">
      <c r="A183" s="3"/>
      <c r="B183" s="3"/>
      <c r="C183" s="3"/>
      <c r="D183" s="3"/>
      <c r="E183" s="3"/>
      <c r="F183" s="3"/>
      <c r="G183" s="69"/>
      <c r="H183" s="20"/>
      <c r="I183" s="30"/>
      <c r="J183" s="30"/>
      <c r="K183" s="30"/>
      <c r="L183" s="30"/>
      <c r="M183" s="30"/>
      <c r="N183" s="30"/>
      <c r="O183" s="30"/>
    </row>
    <row r="184" spans="1:15" ht="18" customHeight="1">
      <c r="A184" s="3"/>
      <c r="B184" s="3"/>
      <c r="C184" s="3"/>
      <c r="D184" s="3"/>
      <c r="E184" s="3"/>
      <c r="F184" s="3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1:15" ht="18" customHeight="1">
      <c r="A185" s="3" t="s">
        <v>137</v>
      </c>
      <c r="B185" s="3"/>
      <c r="C185" s="3"/>
      <c r="D185" s="3"/>
      <c r="E185" s="3"/>
      <c r="F185" s="3"/>
      <c r="G185" s="55"/>
      <c r="H185" s="20"/>
      <c r="I185" s="20"/>
      <c r="J185" s="20"/>
      <c r="K185" s="20"/>
      <c r="L185" s="20"/>
      <c r="M185" s="20"/>
      <c r="N185" s="20"/>
      <c r="O185" s="35" t="s">
        <v>48</v>
      </c>
    </row>
    <row r="186" spans="1:15" ht="18" customHeight="1">
      <c r="A186" s="3"/>
      <c r="B186" s="3"/>
      <c r="C186" s="3"/>
      <c r="D186" s="3"/>
      <c r="E186" s="3"/>
      <c r="F186" s="3"/>
      <c r="G186" s="55"/>
      <c r="H186" s="20"/>
      <c r="I186" s="20"/>
      <c r="J186" s="20"/>
      <c r="K186" s="20"/>
      <c r="L186" s="20"/>
      <c r="M186" s="20"/>
      <c r="N186" s="20"/>
      <c r="O186" s="66" t="s">
        <v>76</v>
      </c>
    </row>
    <row r="187" spans="1:15" ht="18" customHeight="1">
      <c r="A187" s="3"/>
      <c r="B187" s="3"/>
      <c r="C187" s="3"/>
      <c r="D187" s="3"/>
      <c r="E187" s="3"/>
      <c r="F187" s="3"/>
      <c r="G187" s="55"/>
      <c r="H187" s="20"/>
      <c r="I187" s="20"/>
      <c r="J187" s="20"/>
      <c r="K187" s="20"/>
      <c r="L187" s="20"/>
      <c r="M187" s="20"/>
      <c r="N187" s="20"/>
      <c r="O187" s="35"/>
    </row>
    <row r="188" spans="1:15" ht="18" customHeight="1">
      <c r="A188" s="1" t="s">
        <v>20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2"/>
      <c r="N188" s="2"/>
      <c r="O188" s="2"/>
    </row>
    <row r="189" spans="1:15" ht="18" customHeight="1">
      <c r="A189" s="1" t="s">
        <v>109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2"/>
      <c r="N189" s="2"/>
      <c r="O189" s="2"/>
    </row>
    <row r="190" spans="1:15" ht="18" customHeight="1">
      <c r="A190" s="93" t="s">
        <v>172</v>
      </c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1:15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2"/>
      <c r="N191" s="2"/>
      <c r="O191" s="2"/>
    </row>
    <row r="192" spans="1:15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2"/>
      <c r="N192" s="2"/>
      <c r="O192" s="71" t="s">
        <v>126</v>
      </c>
    </row>
    <row r="193" spans="1:15" ht="18" customHeight="1">
      <c r="A193" s="1"/>
      <c r="B193" s="1"/>
      <c r="C193" s="1"/>
      <c r="D193" s="1"/>
      <c r="E193" s="1"/>
      <c r="F193" s="1"/>
      <c r="H193" s="1"/>
      <c r="I193" s="94" t="s">
        <v>52</v>
      </c>
      <c r="J193" s="94"/>
      <c r="K193" s="94"/>
      <c r="L193" s="1"/>
      <c r="M193" s="95" t="s">
        <v>53</v>
      </c>
      <c r="N193" s="95"/>
      <c r="O193" s="95"/>
    </row>
    <row r="194" spans="1:15" ht="18" customHeight="1">
      <c r="A194" s="1"/>
      <c r="B194" s="1"/>
      <c r="C194" s="1"/>
      <c r="D194" s="1"/>
      <c r="E194" s="1"/>
      <c r="F194" s="1"/>
      <c r="G194" s="4" t="s">
        <v>0</v>
      </c>
      <c r="H194" s="1"/>
      <c r="I194" s="24" t="s">
        <v>128</v>
      </c>
      <c r="J194" s="24"/>
      <c r="K194" s="24" t="s">
        <v>78</v>
      </c>
      <c r="L194" s="24"/>
      <c r="M194" s="24" t="s">
        <v>128</v>
      </c>
      <c r="N194" s="24"/>
      <c r="O194" s="24" t="s">
        <v>78</v>
      </c>
    </row>
    <row r="195" spans="1:15" ht="18" customHeight="1">
      <c r="A195" s="68" t="s">
        <v>110</v>
      </c>
      <c r="B195" s="3"/>
      <c r="C195" s="3"/>
      <c r="D195" s="3"/>
      <c r="E195" s="3"/>
      <c r="F195" s="3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ht="18" customHeight="1">
      <c r="A196" s="3"/>
      <c r="B196" s="3" t="s">
        <v>38</v>
      </c>
      <c r="C196" s="3"/>
      <c r="D196" s="3"/>
      <c r="E196" s="3"/>
      <c r="F196" s="3"/>
      <c r="G196" s="20"/>
      <c r="H196" s="20"/>
      <c r="I196" s="30">
        <f>I173</f>
        <v>-28579</v>
      </c>
      <c r="J196" s="30"/>
      <c r="K196" s="30">
        <f>K173</f>
        <v>-21719</v>
      </c>
      <c r="L196" s="30"/>
      <c r="M196" s="30">
        <f>M173</f>
        <v>-28579</v>
      </c>
      <c r="N196" s="30"/>
      <c r="O196" s="30">
        <f>O173</f>
        <v>-21719</v>
      </c>
    </row>
    <row r="197" spans="1:15" ht="18" customHeight="1">
      <c r="A197" s="3"/>
      <c r="B197" s="3" t="s">
        <v>111</v>
      </c>
      <c r="C197" s="3"/>
      <c r="D197" s="3"/>
      <c r="E197" s="3"/>
      <c r="F197" s="3"/>
      <c r="G197" s="20"/>
      <c r="H197" s="20"/>
      <c r="I197" s="30"/>
      <c r="J197" s="30"/>
      <c r="K197" s="30"/>
      <c r="L197" s="30"/>
      <c r="M197" s="30"/>
      <c r="N197" s="30"/>
      <c r="O197" s="30"/>
    </row>
    <row r="198" spans="1:15" ht="18" customHeight="1">
      <c r="A198" s="3"/>
      <c r="B198" s="3"/>
      <c r="C198" s="3" t="s">
        <v>146</v>
      </c>
      <c r="D198" s="3"/>
      <c r="E198" s="3"/>
      <c r="F198" s="3"/>
      <c r="G198" s="20"/>
      <c r="H198" s="20"/>
      <c r="I198" s="30"/>
      <c r="J198" s="30"/>
      <c r="K198" s="30"/>
      <c r="L198" s="30"/>
      <c r="M198" s="30"/>
      <c r="N198" s="30"/>
      <c r="O198" s="30"/>
    </row>
    <row r="199" spans="1:15" ht="18" customHeight="1">
      <c r="A199" s="3"/>
      <c r="B199" s="3"/>
      <c r="C199" s="3" t="s">
        <v>95</v>
      </c>
      <c r="D199" s="3"/>
      <c r="E199" s="3"/>
      <c r="F199" s="3"/>
      <c r="G199" s="20"/>
      <c r="H199" s="20"/>
      <c r="I199" s="30">
        <v>6798</v>
      </c>
      <c r="J199" s="30"/>
      <c r="K199" s="30">
        <v>4335</v>
      </c>
      <c r="L199" s="30"/>
      <c r="M199" s="30">
        <v>1979</v>
      </c>
      <c r="N199" s="30"/>
      <c r="O199" s="30">
        <v>2097</v>
      </c>
    </row>
    <row r="200" spans="1:15" ht="18" customHeight="1">
      <c r="A200" s="3"/>
      <c r="B200" s="3"/>
      <c r="C200" s="3" t="s">
        <v>96</v>
      </c>
      <c r="D200" s="3"/>
      <c r="E200" s="3"/>
      <c r="F200" s="3"/>
      <c r="G200" s="20"/>
      <c r="H200" s="20"/>
      <c r="I200" s="30">
        <v>432</v>
      </c>
      <c r="J200" s="30"/>
      <c r="K200" s="43">
        <v>432</v>
      </c>
      <c r="L200" s="30"/>
      <c r="M200" s="30">
        <v>432</v>
      </c>
      <c r="N200" s="30"/>
      <c r="O200" s="43">
        <v>432</v>
      </c>
    </row>
    <row r="201" spans="1:15" ht="18" customHeight="1">
      <c r="A201" s="3"/>
      <c r="B201" s="3"/>
      <c r="C201" s="3" t="s">
        <v>97</v>
      </c>
      <c r="D201" s="3"/>
      <c r="E201" s="3"/>
      <c r="F201" s="3"/>
      <c r="G201" s="20"/>
      <c r="H201" s="20"/>
      <c r="I201" s="30">
        <v>486</v>
      </c>
      <c r="J201" s="30"/>
      <c r="K201" s="43">
        <v>486</v>
      </c>
      <c r="L201" s="30"/>
      <c r="M201" s="43">
        <v>486</v>
      </c>
      <c r="N201" s="30"/>
      <c r="O201" s="43">
        <v>486</v>
      </c>
    </row>
    <row r="202" spans="1:15" ht="18" customHeight="1">
      <c r="A202" s="3"/>
      <c r="B202" s="3"/>
      <c r="C202" s="3" t="s">
        <v>179</v>
      </c>
      <c r="D202" s="3"/>
      <c r="E202" s="3"/>
      <c r="F202" s="3"/>
      <c r="G202" s="20"/>
      <c r="H202" s="20"/>
      <c r="I202" s="33" t="s">
        <v>47</v>
      </c>
      <c r="J202" s="30"/>
      <c r="K202" s="43">
        <v>-117</v>
      </c>
      <c r="L202" s="30"/>
      <c r="M202" s="33" t="s">
        <v>47</v>
      </c>
      <c r="N202" s="30"/>
      <c r="O202" s="43">
        <v>-117</v>
      </c>
    </row>
    <row r="203" spans="1:8" ht="18" customHeight="1">
      <c r="A203" s="3"/>
      <c r="B203" s="3"/>
      <c r="C203" s="3" t="s">
        <v>169</v>
      </c>
      <c r="D203" s="3"/>
      <c r="E203" s="3"/>
      <c r="F203" s="3"/>
      <c r="G203" s="20"/>
      <c r="H203" s="20"/>
    </row>
    <row r="204" spans="1:15" ht="18" customHeight="1">
      <c r="A204" s="3"/>
      <c r="B204" s="3"/>
      <c r="D204" s="3" t="s">
        <v>112</v>
      </c>
      <c r="E204" s="3"/>
      <c r="F204" s="3"/>
      <c r="G204" s="20"/>
      <c r="H204" s="20"/>
      <c r="I204" s="33" t="s">
        <v>47</v>
      </c>
      <c r="J204" s="30"/>
      <c r="K204" s="33" t="s">
        <v>47</v>
      </c>
      <c r="L204" s="30"/>
      <c r="M204" s="30">
        <v>21258</v>
      </c>
      <c r="N204" s="30"/>
      <c r="O204" s="43">
        <v>9987</v>
      </c>
    </row>
    <row r="205" spans="1:15" ht="18" customHeight="1">
      <c r="A205" s="3"/>
      <c r="B205" s="3"/>
      <c r="C205" s="3" t="s">
        <v>113</v>
      </c>
      <c r="D205" s="3"/>
      <c r="E205" s="3"/>
      <c r="F205" s="3"/>
      <c r="G205" s="20"/>
      <c r="H205" s="20"/>
      <c r="I205" s="30">
        <v>-3572</v>
      </c>
      <c r="J205" s="30"/>
      <c r="K205" s="30">
        <v>-95</v>
      </c>
      <c r="L205" s="30"/>
      <c r="M205" s="33" t="s">
        <v>47</v>
      </c>
      <c r="N205" s="30"/>
      <c r="O205" s="33" t="s">
        <v>47</v>
      </c>
    </row>
    <row r="206" spans="1:15" ht="18" customHeight="1">
      <c r="A206" s="3"/>
      <c r="B206" s="3"/>
      <c r="C206" s="3" t="s">
        <v>98</v>
      </c>
      <c r="D206" s="3"/>
      <c r="E206" s="3"/>
      <c r="F206" s="3"/>
      <c r="G206" s="20"/>
      <c r="H206" s="20"/>
      <c r="I206" s="30"/>
      <c r="J206" s="30"/>
      <c r="K206" s="30"/>
      <c r="L206" s="30"/>
      <c r="M206" s="33"/>
      <c r="N206" s="30"/>
      <c r="O206" s="33"/>
    </row>
    <row r="207" spans="1:15" ht="18" customHeight="1">
      <c r="A207" s="3"/>
      <c r="B207" s="3"/>
      <c r="C207" s="3"/>
      <c r="D207" s="3" t="s">
        <v>104</v>
      </c>
      <c r="E207" s="3"/>
      <c r="F207" s="3"/>
      <c r="G207" s="20"/>
      <c r="H207" s="20"/>
      <c r="I207" s="38">
        <v>-9</v>
      </c>
      <c r="J207" s="30"/>
      <c r="K207" s="38">
        <v>-10</v>
      </c>
      <c r="L207" s="30"/>
      <c r="M207" s="39" t="s">
        <v>47</v>
      </c>
      <c r="N207" s="30"/>
      <c r="O207" s="39" t="s">
        <v>47</v>
      </c>
    </row>
    <row r="208" spans="1:15" ht="18" customHeight="1">
      <c r="A208" s="3"/>
      <c r="B208" s="3"/>
      <c r="C208" s="3"/>
      <c r="D208" s="3"/>
      <c r="E208" s="3"/>
      <c r="F208" s="3"/>
      <c r="G208" s="20"/>
      <c r="H208" s="20"/>
      <c r="I208" s="30">
        <f>SUM(I196:I207)</f>
        <v>-24444</v>
      </c>
      <c r="J208" s="30"/>
      <c r="K208" s="30">
        <f>SUM(K196:K207)</f>
        <v>-16688</v>
      </c>
      <c r="L208" s="30"/>
      <c r="M208" s="30">
        <f>SUM(M196:M207)</f>
        <v>-4424</v>
      </c>
      <c r="N208" s="30"/>
      <c r="O208" s="30">
        <f>SUM(O196:O207)</f>
        <v>-8834</v>
      </c>
    </row>
    <row r="209" spans="1:15" ht="18" customHeight="1">
      <c r="A209" s="3"/>
      <c r="B209" s="44" t="s">
        <v>114</v>
      </c>
      <c r="C209" s="3"/>
      <c r="D209" s="3"/>
      <c r="E209" s="3"/>
      <c r="F209" s="3"/>
      <c r="G209" s="20"/>
      <c r="H209" s="20"/>
      <c r="I209" s="30"/>
      <c r="J209" s="30"/>
      <c r="K209" s="30"/>
      <c r="L209" s="30"/>
      <c r="M209" s="30"/>
      <c r="N209" s="30"/>
      <c r="O209" s="30"/>
    </row>
    <row r="210" spans="1:15" ht="18" customHeight="1">
      <c r="A210" s="3"/>
      <c r="B210" s="3"/>
      <c r="C210" s="3" t="s">
        <v>39</v>
      </c>
      <c r="D210" s="3"/>
      <c r="E210" s="3"/>
      <c r="F210" s="3"/>
      <c r="G210" s="20"/>
      <c r="H210" s="20"/>
      <c r="I210" s="30">
        <v>-4930</v>
      </c>
      <c r="J210" s="30"/>
      <c r="K210" s="30">
        <v>-229</v>
      </c>
      <c r="L210" s="30"/>
      <c r="M210" s="30">
        <v>-4930</v>
      </c>
      <c r="N210" s="30"/>
      <c r="O210" s="30">
        <v>-229</v>
      </c>
    </row>
    <row r="211" spans="1:15" ht="18" customHeight="1">
      <c r="A211" s="3"/>
      <c r="B211" s="3"/>
      <c r="C211" s="3" t="s">
        <v>129</v>
      </c>
      <c r="D211" s="3"/>
      <c r="E211" s="3"/>
      <c r="F211" s="3"/>
      <c r="G211" s="20"/>
      <c r="H211" s="20"/>
      <c r="I211" s="30">
        <v>9420</v>
      </c>
      <c r="J211" s="30"/>
      <c r="K211" s="30">
        <v>-2955</v>
      </c>
      <c r="L211" s="30"/>
      <c r="M211" s="30">
        <v>9420</v>
      </c>
      <c r="N211" s="30"/>
      <c r="O211" s="30">
        <v>-2979</v>
      </c>
    </row>
    <row r="212" spans="1:15" ht="18" customHeight="1">
      <c r="A212" s="3"/>
      <c r="B212" s="3"/>
      <c r="C212" s="3" t="s">
        <v>40</v>
      </c>
      <c r="D212" s="3"/>
      <c r="E212" s="3"/>
      <c r="F212" s="3"/>
      <c r="G212" s="20"/>
      <c r="H212" s="20"/>
      <c r="I212" s="30">
        <v>-183</v>
      </c>
      <c r="J212" s="30"/>
      <c r="K212" s="30">
        <v>2289</v>
      </c>
      <c r="L212" s="30"/>
      <c r="M212" s="30">
        <v>77</v>
      </c>
      <c r="N212" s="30"/>
      <c r="O212" s="30">
        <v>2325</v>
      </c>
    </row>
    <row r="213" spans="1:15" ht="18" customHeight="1">
      <c r="A213" s="3"/>
      <c r="B213" s="3"/>
      <c r="C213" s="3" t="s">
        <v>13</v>
      </c>
      <c r="D213" s="3"/>
      <c r="E213" s="3"/>
      <c r="F213" s="3"/>
      <c r="G213" s="20"/>
      <c r="H213" s="20"/>
      <c r="I213" s="30">
        <v>-969</v>
      </c>
      <c r="J213" s="30"/>
      <c r="K213" s="30">
        <v>3155</v>
      </c>
      <c r="L213" s="30"/>
      <c r="M213" s="30">
        <v>-910</v>
      </c>
      <c r="N213" s="30"/>
      <c r="O213" s="30">
        <v>-6086</v>
      </c>
    </row>
    <row r="214" spans="1:15" ht="18" customHeight="1">
      <c r="A214" s="3"/>
      <c r="B214" s="3"/>
      <c r="C214" s="3" t="s">
        <v>147</v>
      </c>
      <c r="D214" s="3"/>
      <c r="E214" s="3"/>
      <c r="F214" s="3"/>
      <c r="G214" s="20"/>
      <c r="H214" s="20"/>
      <c r="I214" s="87">
        <v>-34</v>
      </c>
      <c r="J214" s="33"/>
      <c r="K214" s="43">
        <v>-30</v>
      </c>
      <c r="L214" s="30"/>
      <c r="M214" s="30">
        <v>-4973</v>
      </c>
      <c r="N214" s="30"/>
      <c r="O214" s="30">
        <v>-58</v>
      </c>
    </row>
    <row r="215" spans="1:15" ht="18" customHeight="1">
      <c r="A215" s="3"/>
      <c r="B215" s="3"/>
      <c r="C215" s="3" t="s">
        <v>136</v>
      </c>
      <c r="D215" s="3"/>
      <c r="E215" s="3"/>
      <c r="F215" s="3"/>
      <c r="G215" s="20"/>
      <c r="H215" s="20"/>
      <c r="I215" s="87">
        <v>448</v>
      </c>
      <c r="J215" s="30"/>
      <c r="K215" s="43">
        <v>-6057</v>
      </c>
      <c r="L215" s="30"/>
      <c r="M215" s="33" t="s">
        <v>47</v>
      </c>
      <c r="N215" s="30"/>
      <c r="O215" s="30">
        <v>3</v>
      </c>
    </row>
    <row r="216" spans="1:15" ht="18" customHeight="1">
      <c r="A216" s="3"/>
      <c r="B216" s="44" t="s">
        <v>115</v>
      </c>
      <c r="C216" s="3"/>
      <c r="D216" s="3"/>
      <c r="E216" s="3"/>
      <c r="F216" s="3"/>
      <c r="G216" s="20"/>
      <c r="H216" s="20"/>
      <c r="I216" s="30"/>
      <c r="J216" s="30"/>
      <c r="K216" s="30"/>
      <c r="L216" s="30"/>
      <c r="M216" s="30"/>
      <c r="N216" s="30"/>
      <c r="O216" s="30"/>
    </row>
    <row r="217" spans="1:15" ht="18" customHeight="1">
      <c r="A217" s="3"/>
      <c r="B217" s="3"/>
      <c r="C217" s="3" t="s">
        <v>148</v>
      </c>
      <c r="D217" s="3"/>
      <c r="E217" s="3"/>
      <c r="F217" s="3"/>
      <c r="G217" s="20"/>
      <c r="H217" s="20"/>
      <c r="I217" s="33" t="s">
        <v>47</v>
      </c>
      <c r="J217" s="30"/>
      <c r="K217" s="33" t="s">
        <v>47</v>
      </c>
      <c r="L217" s="30"/>
      <c r="M217" s="30">
        <v>2529</v>
      </c>
      <c r="N217" s="30"/>
      <c r="O217" s="30">
        <v>-1578</v>
      </c>
    </row>
    <row r="218" spans="1:15" ht="18" customHeight="1">
      <c r="A218" s="3"/>
      <c r="B218" s="3"/>
      <c r="C218" s="3" t="s">
        <v>41</v>
      </c>
      <c r="D218" s="3"/>
      <c r="E218" s="3"/>
      <c r="F218" s="3"/>
      <c r="G218" s="20"/>
      <c r="H218" s="20"/>
      <c r="I218" s="30">
        <v>4642</v>
      </c>
      <c r="J218" s="30"/>
      <c r="K218" s="30">
        <v>-502</v>
      </c>
      <c r="L218" s="30"/>
      <c r="M218" s="30">
        <v>-456</v>
      </c>
      <c r="N218" s="30"/>
      <c r="O218" s="30">
        <v>-502</v>
      </c>
    </row>
    <row r="219" spans="1:15" ht="18" customHeight="1">
      <c r="A219" s="3"/>
      <c r="B219" s="3"/>
      <c r="C219" s="3" t="s">
        <v>139</v>
      </c>
      <c r="D219" s="3"/>
      <c r="E219" s="3"/>
      <c r="F219" s="3"/>
      <c r="G219" s="20"/>
      <c r="H219" s="20"/>
      <c r="I219" s="43">
        <v>3868</v>
      </c>
      <c r="J219" s="30"/>
      <c r="K219" s="30">
        <v>-1756</v>
      </c>
      <c r="L219" s="30"/>
      <c r="M219" s="43">
        <v>3430</v>
      </c>
      <c r="N219" s="30"/>
      <c r="O219" s="30">
        <v>-1542</v>
      </c>
    </row>
    <row r="220" spans="1:15" ht="18" customHeight="1">
      <c r="A220" s="3"/>
      <c r="B220" s="3"/>
      <c r="C220" s="3" t="s">
        <v>149</v>
      </c>
      <c r="D220" s="3"/>
      <c r="E220" s="3"/>
      <c r="F220" s="3"/>
      <c r="G220" s="20"/>
      <c r="H220" s="20"/>
      <c r="I220" s="33" t="s">
        <v>47</v>
      </c>
      <c r="J220" s="33"/>
      <c r="K220" s="33" t="s">
        <v>47</v>
      </c>
      <c r="L220" s="30"/>
      <c r="M220" s="33" t="s">
        <v>47</v>
      </c>
      <c r="N220" s="30"/>
      <c r="O220" s="30">
        <v>58</v>
      </c>
    </row>
    <row r="221" spans="1:15" ht="18" customHeight="1">
      <c r="A221" s="3"/>
      <c r="B221" s="3"/>
      <c r="C221" s="3" t="s">
        <v>142</v>
      </c>
      <c r="D221" s="3"/>
      <c r="E221" s="3"/>
      <c r="F221" s="3"/>
      <c r="G221" s="20"/>
      <c r="H221" s="20"/>
      <c r="I221" s="87">
        <v>-53127</v>
      </c>
      <c r="J221" s="33"/>
      <c r="K221" s="33" t="s">
        <v>47</v>
      </c>
      <c r="L221" s="30"/>
      <c r="M221" s="43">
        <v>-53127</v>
      </c>
      <c r="N221" s="30"/>
      <c r="O221" s="33" t="s">
        <v>47</v>
      </c>
    </row>
    <row r="222" spans="1:15" ht="18" customHeight="1">
      <c r="A222" s="3"/>
      <c r="B222" s="3"/>
      <c r="C222" s="3" t="s">
        <v>27</v>
      </c>
      <c r="D222" s="3"/>
      <c r="E222" s="3"/>
      <c r="F222" s="3"/>
      <c r="G222" s="20"/>
      <c r="H222" s="20"/>
      <c r="I222" s="87">
        <v>23876</v>
      </c>
      <c r="J222" s="30"/>
      <c r="K222" s="30">
        <v>-1641</v>
      </c>
      <c r="L222" s="30"/>
      <c r="M222" s="30">
        <v>5305</v>
      </c>
      <c r="N222" s="30"/>
      <c r="O222" s="30">
        <v>-708</v>
      </c>
    </row>
    <row r="223" spans="1:15" ht="18" customHeight="1">
      <c r="A223" s="3"/>
      <c r="B223" s="3"/>
      <c r="C223" s="3"/>
      <c r="D223" s="3" t="s">
        <v>116</v>
      </c>
      <c r="E223" s="3"/>
      <c r="F223" s="3"/>
      <c r="G223" s="20"/>
      <c r="H223" s="20"/>
      <c r="I223" s="31">
        <f>SUM(I208:I222)</f>
        <v>-41433</v>
      </c>
      <c r="J223" s="30"/>
      <c r="K223" s="31">
        <f>SUM(K208:K222)</f>
        <v>-24414</v>
      </c>
      <c r="L223" s="30"/>
      <c r="M223" s="31">
        <f>SUM(M208:M222)</f>
        <v>-48059</v>
      </c>
      <c r="N223" s="30"/>
      <c r="O223" s="31">
        <f>SUM(O208:O222)</f>
        <v>-20130</v>
      </c>
    </row>
    <row r="224" spans="1:15" ht="18" customHeight="1">
      <c r="A224" s="3"/>
      <c r="B224" s="3"/>
      <c r="C224" s="3"/>
      <c r="D224" s="3"/>
      <c r="E224" s="3"/>
      <c r="F224" s="3"/>
      <c r="G224" s="20"/>
      <c r="H224" s="20"/>
      <c r="I224" s="80"/>
      <c r="J224" s="30"/>
      <c r="K224" s="80"/>
      <c r="L224" s="30"/>
      <c r="M224" s="80"/>
      <c r="N224" s="30"/>
      <c r="O224" s="80"/>
    </row>
    <row r="225" spans="1:15" ht="18" customHeight="1">
      <c r="A225" s="3"/>
      <c r="B225" s="3"/>
      <c r="C225" s="3"/>
      <c r="D225" s="3"/>
      <c r="E225" s="3"/>
      <c r="F225" s="3"/>
      <c r="G225" s="20"/>
      <c r="H225" s="20"/>
      <c r="I225" s="80"/>
      <c r="J225" s="30"/>
      <c r="K225" s="80"/>
      <c r="L225" s="30"/>
      <c r="M225" s="80"/>
      <c r="N225" s="30"/>
      <c r="O225" s="80"/>
    </row>
    <row r="226" spans="1:15" ht="18" customHeight="1">
      <c r="A226" s="3" t="s">
        <v>1</v>
      </c>
      <c r="B226" s="3"/>
      <c r="C226" s="3"/>
      <c r="D226" s="3"/>
      <c r="E226" s="3"/>
      <c r="F226" s="3"/>
      <c r="G226" s="20"/>
      <c r="H226" s="20"/>
      <c r="I226" s="80"/>
      <c r="J226" s="30"/>
      <c r="K226" s="80"/>
      <c r="L226" s="30"/>
      <c r="M226" s="80"/>
      <c r="N226" s="30"/>
      <c r="O226" s="80"/>
    </row>
    <row r="227" spans="1:15" ht="18" customHeight="1">
      <c r="A227" s="3"/>
      <c r="B227" s="3"/>
      <c r="C227" s="3"/>
      <c r="D227" s="3"/>
      <c r="E227" s="3"/>
      <c r="F227" s="3"/>
      <c r="G227" s="20"/>
      <c r="H227" s="20"/>
      <c r="I227" s="80"/>
      <c r="J227" s="30"/>
      <c r="K227" s="80"/>
      <c r="L227" s="30"/>
      <c r="M227" s="80"/>
      <c r="N227" s="30"/>
      <c r="O227" s="80"/>
    </row>
    <row r="228" spans="1:15" ht="18" customHeight="1">
      <c r="A228" s="3"/>
      <c r="B228" s="3"/>
      <c r="C228" s="3"/>
      <c r="D228" s="3"/>
      <c r="E228" s="3"/>
      <c r="F228" s="3"/>
      <c r="G228" s="20"/>
      <c r="H228" s="20"/>
      <c r="I228" s="80"/>
      <c r="J228" s="30"/>
      <c r="K228" s="80"/>
      <c r="L228" s="30"/>
      <c r="M228" s="80"/>
      <c r="N228" s="30"/>
      <c r="O228" s="80"/>
    </row>
    <row r="229" spans="1:15" ht="18" customHeight="1">
      <c r="A229" s="3" t="s">
        <v>137</v>
      </c>
      <c r="B229" s="3"/>
      <c r="C229" s="3"/>
      <c r="D229" s="3"/>
      <c r="E229" s="3"/>
      <c r="F229" s="3"/>
      <c r="G229" s="55"/>
      <c r="H229" s="20"/>
      <c r="I229" s="20"/>
      <c r="J229" s="20"/>
      <c r="K229" s="20"/>
      <c r="L229" s="20"/>
      <c r="M229" s="20"/>
      <c r="N229" s="20"/>
      <c r="O229" s="35" t="s">
        <v>48</v>
      </c>
    </row>
    <row r="230" spans="1:15" ht="18" customHeight="1">
      <c r="A230" s="3"/>
      <c r="B230" s="3"/>
      <c r="C230" s="3"/>
      <c r="D230" s="3"/>
      <c r="E230" s="3"/>
      <c r="F230" s="3"/>
      <c r="G230" s="55"/>
      <c r="H230" s="20"/>
      <c r="I230" s="20"/>
      <c r="J230" s="20"/>
      <c r="K230" s="20"/>
      <c r="L230" s="20"/>
      <c r="M230" s="20"/>
      <c r="N230" s="20"/>
      <c r="O230" s="66" t="s">
        <v>76</v>
      </c>
    </row>
    <row r="231" spans="1:15" ht="18" customHeight="1">
      <c r="A231" s="3"/>
      <c r="B231" s="3"/>
      <c r="C231" s="3"/>
      <c r="D231" s="3"/>
      <c r="E231" s="3"/>
      <c r="F231" s="3"/>
      <c r="G231" s="55"/>
      <c r="H231" s="20"/>
      <c r="I231" s="20"/>
      <c r="J231" s="20"/>
      <c r="K231" s="20"/>
      <c r="L231" s="20"/>
      <c r="M231" s="20"/>
      <c r="N231" s="20"/>
      <c r="O231" s="35"/>
    </row>
    <row r="232" spans="1:15" ht="18" customHeight="1">
      <c r="A232" s="1" t="s">
        <v>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2"/>
      <c r="N232" s="2"/>
      <c r="O232" s="2"/>
    </row>
    <row r="233" spans="1:15" ht="18" customHeight="1">
      <c r="A233" s="1" t="s">
        <v>117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2"/>
      <c r="N233" s="2"/>
      <c r="O233" s="2"/>
    </row>
    <row r="234" spans="1:15" ht="18" customHeight="1">
      <c r="A234" s="1" t="s">
        <v>172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2"/>
      <c r="N234" s="2"/>
      <c r="O234" s="2"/>
    </row>
    <row r="235" spans="1:15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2"/>
      <c r="N235" s="2"/>
      <c r="O235" s="2"/>
    </row>
    <row r="236" spans="1:15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2"/>
      <c r="N236" s="2"/>
      <c r="O236" s="71" t="s">
        <v>126</v>
      </c>
    </row>
    <row r="237" spans="1:15" ht="18" customHeight="1">
      <c r="A237" s="1"/>
      <c r="B237" s="1"/>
      <c r="C237" s="1"/>
      <c r="D237" s="1"/>
      <c r="E237" s="1"/>
      <c r="F237" s="1"/>
      <c r="H237" s="1"/>
      <c r="I237" s="94" t="s">
        <v>52</v>
      </c>
      <c r="J237" s="94"/>
      <c r="K237" s="94"/>
      <c r="L237" s="1"/>
      <c r="M237" s="95" t="s">
        <v>53</v>
      </c>
      <c r="N237" s="95"/>
      <c r="O237" s="95"/>
    </row>
    <row r="238" spans="1:15" ht="18" customHeight="1">
      <c r="A238" s="1"/>
      <c r="B238" s="1"/>
      <c r="C238" s="1"/>
      <c r="D238" s="1"/>
      <c r="E238" s="1"/>
      <c r="F238" s="1"/>
      <c r="G238" s="4" t="s">
        <v>0</v>
      </c>
      <c r="H238" s="1"/>
      <c r="I238" s="24" t="s">
        <v>128</v>
      </c>
      <c r="J238" s="24"/>
      <c r="K238" s="24" t="s">
        <v>78</v>
      </c>
      <c r="L238" s="24"/>
      <c r="M238" s="24" t="s">
        <v>128</v>
      </c>
      <c r="N238" s="24"/>
      <c r="O238" s="24" t="s">
        <v>78</v>
      </c>
    </row>
    <row r="239" spans="1:15" ht="18" customHeight="1">
      <c r="A239" s="68" t="s">
        <v>118</v>
      </c>
      <c r="B239" s="3"/>
      <c r="C239" s="3"/>
      <c r="D239" s="3"/>
      <c r="E239" s="3"/>
      <c r="F239" s="3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8" customHeight="1">
      <c r="A240" s="3"/>
      <c r="B240" s="3" t="s">
        <v>150</v>
      </c>
      <c r="C240" s="3"/>
      <c r="D240" s="3"/>
      <c r="E240" s="3"/>
      <c r="F240" s="3"/>
      <c r="G240" s="20"/>
      <c r="H240" s="20"/>
      <c r="I240" s="43">
        <v>1442</v>
      </c>
      <c r="J240" s="30"/>
      <c r="K240" s="43">
        <v>-230</v>
      </c>
      <c r="L240" s="30"/>
      <c r="M240" s="43">
        <v>6603</v>
      </c>
      <c r="N240" s="30"/>
      <c r="O240" s="43">
        <v>-230</v>
      </c>
    </row>
    <row r="241" spans="1:15" ht="18" customHeight="1">
      <c r="A241" s="3"/>
      <c r="B241" s="3" t="s">
        <v>189</v>
      </c>
      <c r="C241" s="3"/>
      <c r="D241" s="3"/>
      <c r="E241" s="3"/>
      <c r="F241" s="3"/>
      <c r="G241" s="20"/>
      <c r="H241" s="20"/>
      <c r="I241" s="87">
        <v>-645</v>
      </c>
      <c r="J241" s="30"/>
      <c r="K241" s="33" t="s">
        <v>47</v>
      </c>
      <c r="L241" s="30"/>
      <c r="M241" s="43">
        <v>-645</v>
      </c>
      <c r="N241" s="30"/>
      <c r="O241" s="33" t="s">
        <v>47</v>
      </c>
    </row>
    <row r="242" spans="1:15" ht="18" customHeight="1">
      <c r="A242" s="3"/>
      <c r="B242" s="3" t="s">
        <v>190</v>
      </c>
      <c r="C242" s="3"/>
      <c r="D242" s="3"/>
      <c r="E242" s="3"/>
      <c r="F242" s="3"/>
      <c r="G242" s="20"/>
      <c r="H242" s="20"/>
      <c r="I242" s="87">
        <v>-1139</v>
      </c>
      <c r="J242" s="30"/>
      <c r="K242" s="33" t="s">
        <v>47</v>
      </c>
      <c r="L242" s="30"/>
      <c r="M242" s="43">
        <v>-1139</v>
      </c>
      <c r="N242" s="30"/>
      <c r="O242" s="33" t="s">
        <v>47</v>
      </c>
    </row>
    <row r="243" spans="1:15" ht="18" customHeight="1">
      <c r="A243" s="3"/>
      <c r="B243" s="3" t="s">
        <v>192</v>
      </c>
      <c r="C243" s="3"/>
      <c r="D243" s="3"/>
      <c r="E243" s="3"/>
      <c r="F243" s="3"/>
      <c r="G243" s="20"/>
      <c r="H243" s="20"/>
      <c r="I243" s="87">
        <v>-7000</v>
      </c>
      <c r="J243" s="30"/>
      <c r="K243" s="33" t="s">
        <v>47</v>
      </c>
      <c r="L243" s="30"/>
      <c r="M243" s="43">
        <v>-7000</v>
      </c>
      <c r="N243" s="30"/>
      <c r="O243" s="33" t="s">
        <v>47</v>
      </c>
    </row>
    <row r="244" spans="1:15" ht="18" customHeight="1">
      <c r="A244" s="3"/>
      <c r="B244" s="3" t="s">
        <v>151</v>
      </c>
      <c r="C244" s="3"/>
      <c r="D244" s="3"/>
      <c r="E244" s="3"/>
      <c r="F244" s="3"/>
      <c r="G244" s="20"/>
      <c r="H244" s="20"/>
      <c r="I244" s="33" t="s">
        <v>47</v>
      </c>
      <c r="J244" s="30"/>
      <c r="K244" s="33" t="s">
        <v>47</v>
      </c>
      <c r="L244" s="30"/>
      <c r="M244" s="30">
        <v>-69024</v>
      </c>
      <c r="N244" s="30"/>
      <c r="O244" s="87">
        <v>1458</v>
      </c>
    </row>
    <row r="245" spans="1:15" ht="18" customHeight="1">
      <c r="A245" s="3"/>
      <c r="B245" s="3" t="s">
        <v>99</v>
      </c>
      <c r="C245" s="3"/>
      <c r="D245" s="3"/>
      <c r="E245" s="3"/>
      <c r="F245" s="3"/>
      <c r="G245" s="20"/>
      <c r="H245" s="20"/>
      <c r="I245" s="30">
        <v>-17124</v>
      </c>
      <c r="J245" s="30"/>
      <c r="K245" s="30">
        <v>-11956</v>
      </c>
      <c r="L245" s="30"/>
      <c r="M245" s="43">
        <v>-61</v>
      </c>
      <c r="N245" s="30"/>
      <c r="O245" s="30">
        <v>-34</v>
      </c>
    </row>
    <row r="246" spans="1:15" ht="18" customHeight="1">
      <c r="A246" s="3"/>
      <c r="B246" s="3" t="s">
        <v>100</v>
      </c>
      <c r="C246" s="3"/>
      <c r="D246" s="3"/>
      <c r="E246" s="3"/>
      <c r="F246" s="3"/>
      <c r="G246" s="20"/>
      <c r="H246" s="20"/>
      <c r="I246" s="30">
        <v>12</v>
      </c>
      <c r="J246" s="30"/>
      <c r="K246" s="30">
        <v>156</v>
      </c>
      <c r="L246" s="30"/>
      <c r="M246" s="33" t="s">
        <v>47</v>
      </c>
      <c r="N246" s="30"/>
      <c r="O246" s="43">
        <v>156</v>
      </c>
    </row>
    <row r="247" spans="1:15" ht="18" customHeight="1">
      <c r="A247" s="3"/>
      <c r="B247" s="3" t="s">
        <v>152</v>
      </c>
      <c r="C247" s="3"/>
      <c r="D247" s="3"/>
      <c r="E247" s="3"/>
      <c r="F247" s="3"/>
      <c r="G247" s="20"/>
      <c r="H247" s="20"/>
      <c r="I247" s="43">
        <v>961</v>
      </c>
      <c r="J247" s="30"/>
      <c r="K247" s="33" t="s">
        <v>47</v>
      </c>
      <c r="L247" s="30"/>
      <c r="M247" s="33" t="s">
        <v>47</v>
      </c>
      <c r="N247" s="30"/>
      <c r="O247" s="33" t="s">
        <v>47</v>
      </c>
    </row>
    <row r="248" spans="1:15" ht="18" customHeight="1">
      <c r="A248" s="3"/>
      <c r="B248" s="3" t="s">
        <v>153</v>
      </c>
      <c r="C248" s="3"/>
      <c r="D248" s="3"/>
      <c r="E248" s="3"/>
      <c r="F248" s="3"/>
      <c r="G248" s="20"/>
      <c r="H248" s="20"/>
      <c r="I248" s="30">
        <v>-5386</v>
      </c>
      <c r="J248" s="30"/>
      <c r="K248" s="30">
        <v>-18588</v>
      </c>
      <c r="L248" s="30"/>
      <c r="M248" s="33" t="s">
        <v>47</v>
      </c>
      <c r="N248" s="30"/>
      <c r="O248" s="33" t="s">
        <v>47</v>
      </c>
    </row>
    <row r="249" spans="1:15" ht="18" customHeight="1">
      <c r="A249" s="3"/>
      <c r="B249" s="3"/>
      <c r="C249" s="3" t="s">
        <v>119</v>
      </c>
      <c r="D249" s="3"/>
      <c r="E249" s="3"/>
      <c r="F249" s="3"/>
      <c r="G249" s="20"/>
      <c r="H249" s="20"/>
      <c r="I249" s="31">
        <f>SUM(I240:I248)</f>
        <v>-28879</v>
      </c>
      <c r="J249" s="30"/>
      <c r="K249" s="31">
        <f>SUM(K240:K248)</f>
        <v>-30618</v>
      </c>
      <c r="L249" s="30"/>
      <c r="M249" s="31">
        <f>SUM(M240:M248)</f>
        <v>-71266</v>
      </c>
      <c r="N249" s="30"/>
      <c r="O249" s="31">
        <f>SUM(O240:O248)</f>
        <v>1350</v>
      </c>
    </row>
    <row r="250" spans="1:15" ht="18" customHeight="1">
      <c r="A250" s="68" t="s">
        <v>120</v>
      </c>
      <c r="B250" s="3"/>
      <c r="C250" s="3"/>
      <c r="D250" s="3"/>
      <c r="E250" s="3"/>
      <c r="F250" s="3"/>
      <c r="G250" s="20"/>
      <c r="H250" s="20"/>
      <c r="I250" s="20"/>
      <c r="J250" s="20"/>
      <c r="K250" s="20"/>
      <c r="L250" s="20"/>
      <c r="M250" s="20"/>
      <c r="N250" s="20"/>
      <c r="O250" s="20"/>
    </row>
    <row r="251" spans="2:15" ht="18" customHeight="1">
      <c r="B251" s="3" t="s">
        <v>101</v>
      </c>
      <c r="C251" s="3"/>
      <c r="D251" s="3"/>
      <c r="E251" s="3"/>
      <c r="F251" s="3"/>
      <c r="G251" s="20"/>
      <c r="H251" s="20"/>
      <c r="I251" s="30">
        <v>-4206</v>
      </c>
      <c r="J251" s="30"/>
      <c r="K251" s="30">
        <v>-3145</v>
      </c>
      <c r="L251" s="30"/>
      <c r="M251" s="30">
        <v>-4206</v>
      </c>
      <c r="N251" s="30"/>
      <c r="O251" s="30">
        <v>-2814</v>
      </c>
    </row>
    <row r="252" spans="2:15" ht="18" customHeight="1">
      <c r="B252" s="3" t="s">
        <v>191</v>
      </c>
      <c r="C252" s="3"/>
      <c r="D252" s="3"/>
      <c r="E252" s="3"/>
      <c r="F252" s="3"/>
      <c r="G252" s="20"/>
      <c r="H252" s="20"/>
      <c r="I252" s="30">
        <v>-50000</v>
      </c>
      <c r="J252" s="30"/>
      <c r="K252" s="30">
        <v>30468</v>
      </c>
      <c r="L252" s="30"/>
      <c r="M252" s="33" t="s">
        <v>47</v>
      </c>
      <c r="N252" s="33"/>
      <c r="O252" s="33" t="s">
        <v>47</v>
      </c>
    </row>
    <row r="253" spans="1:15" ht="18" customHeight="1">
      <c r="A253" s="3"/>
      <c r="B253" s="3" t="s">
        <v>154</v>
      </c>
      <c r="C253" s="3"/>
      <c r="D253" s="3"/>
      <c r="E253" s="3"/>
      <c r="F253" s="3"/>
      <c r="G253" s="20"/>
      <c r="H253" s="20"/>
      <c r="I253" s="30">
        <v>2021</v>
      </c>
      <c r="J253" s="30"/>
      <c r="K253" s="30">
        <v>-12906</v>
      </c>
      <c r="L253" s="30"/>
      <c r="M253" s="30">
        <v>2022</v>
      </c>
      <c r="N253" s="30"/>
      <c r="O253" s="30">
        <v>-13120</v>
      </c>
    </row>
    <row r="254" spans="1:15" ht="18" customHeight="1">
      <c r="A254" s="3"/>
      <c r="B254" s="3" t="s">
        <v>155</v>
      </c>
      <c r="C254" s="3"/>
      <c r="D254" s="3"/>
      <c r="E254" s="3"/>
      <c r="F254" s="3"/>
      <c r="G254" s="20"/>
      <c r="H254" s="20"/>
      <c r="I254" s="33" t="s">
        <v>47</v>
      </c>
      <c r="J254" s="33"/>
      <c r="K254" s="33" t="s">
        <v>47</v>
      </c>
      <c r="L254" s="30"/>
      <c r="M254" s="30">
        <v>-700</v>
      </c>
      <c r="N254" s="30"/>
      <c r="O254" s="30">
        <v>749</v>
      </c>
    </row>
    <row r="255" spans="1:15" ht="18" customHeight="1">
      <c r="A255" s="3"/>
      <c r="B255" s="3" t="s">
        <v>102</v>
      </c>
      <c r="C255" s="3"/>
      <c r="D255" s="3"/>
      <c r="E255" s="3"/>
      <c r="F255" s="3"/>
      <c r="G255" s="20"/>
      <c r="H255" s="20"/>
      <c r="I255" s="87">
        <v>39129</v>
      </c>
      <c r="J255" s="30"/>
      <c r="K255" s="43">
        <v>-1726</v>
      </c>
      <c r="L255" s="30"/>
      <c r="M255" s="30">
        <v>39926</v>
      </c>
      <c r="N255" s="30"/>
      <c r="O255" s="43">
        <v>-1727</v>
      </c>
    </row>
    <row r="256" spans="1:15" ht="18" customHeight="1">
      <c r="A256" s="3"/>
      <c r="B256" s="3" t="s">
        <v>103</v>
      </c>
      <c r="C256" s="3"/>
      <c r="D256" s="3"/>
      <c r="E256" s="3"/>
      <c r="F256" s="3"/>
      <c r="G256" s="20"/>
      <c r="H256" s="20"/>
      <c r="I256" s="30">
        <v>1491</v>
      </c>
      <c r="J256" s="30"/>
      <c r="K256" s="30">
        <v>5775</v>
      </c>
      <c r="L256" s="30"/>
      <c r="M256" s="30">
        <v>-1580</v>
      </c>
      <c r="N256" s="30"/>
      <c r="O256" s="30">
        <v>-1506</v>
      </c>
    </row>
    <row r="257" spans="1:15" ht="18" customHeight="1">
      <c r="A257" s="3"/>
      <c r="B257" s="3" t="s">
        <v>121</v>
      </c>
      <c r="C257" s="3"/>
      <c r="D257" s="3"/>
      <c r="E257" s="3"/>
      <c r="F257" s="3"/>
      <c r="G257" s="20"/>
      <c r="H257" s="20"/>
      <c r="I257" s="87">
        <v>154076</v>
      </c>
      <c r="J257" s="30"/>
      <c r="K257" s="43">
        <v>37307</v>
      </c>
      <c r="L257" s="30"/>
      <c r="M257" s="43">
        <v>154076</v>
      </c>
      <c r="N257" s="30"/>
      <c r="O257" s="43">
        <v>37307</v>
      </c>
    </row>
    <row r="258" spans="1:15" ht="18" customHeight="1">
      <c r="A258" s="3"/>
      <c r="B258" s="3"/>
      <c r="C258" s="3" t="s">
        <v>122</v>
      </c>
      <c r="D258" s="3"/>
      <c r="E258" s="3"/>
      <c r="F258" s="3"/>
      <c r="G258" s="20"/>
      <c r="H258" s="20"/>
      <c r="I258" s="31">
        <f>SUM(I251:I257)</f>
        <v>142511</v>
      </c>
      <c r="J258" s="30"/>
      <c r="K258" s="31">
        <f>SUM(K251:K257)</f>
        <v>55773</v>
      </c>
      <c r="L258" s="30"/>
      <c r="M258" s="31">
        <f>SUM(M251:M257)</f>
        <v>189538</v>
      </c>
      <c r="N258" s="30"/>
      <c r="O258" s="31">
        <f>SUM(O251:O257)</f>
        <v>18889</v>
      </c>
    </row>
    <row r="259" spans="1:15" ht="18" customHeight="1">
      <c r="A259" s="3" t="s">
        <v>5</v>
      </c>
      <c r="B259" s="3"/>
      <c r="C259" s="3"/>
      <c r="D259" s="3"/>
      <c r="E259" s="3"/>
      <c r="F259" s="3"/>
      <c r="G259" s="20"/>
      <c r="H259" s="20"/>
      <c r="I259" s="30">
        <f>I223+I249+I258</f>
        <v>72199</v>
      </c>
      <c r="J259" s="30"/>
      <c r="K259" s="30">
        <f>K223+K249+K258</f>
        <v>741</v>
      </c>
      <c r="L259" s="30"/>
      <c r="M259" s="30">
        <f>M223+M249+M258</f>
        <v>70213</v>
      </c>
      <c r="N259" s="30"/>
      <c r="O259" s="30">
        <f>O223+O249+O258</f>
        <v>109</v>
      </c>
    </row>
    <row r="260" spans="1:15" ht="18" customHeight="1">
      <c r="A260" s="3" t="s">
        <v>42</v>
      </c>
      <c r="B260" s="3"/>
      <c r="C260" s="3"/>
      <c r="D260" s="3"/>
      <c r="E260" s="3"/>
      <c r="F260" s="3"/>
      <c r="G260" s="20"/>
      <c r="H260" s="20"/>
      <c r="I260" s="30">
        <v>2589</v>
      </c>
      <c r="J260" s="30"/>
      <c r="K260" s="30">
        <v>716</v>
      </c>
      <c r="L260" s="30"/>
      <c r="M260" s="30">
        <v>1112</v>
      </c>
      <c r="N260" s="30"/>
      <c r="O260" s="30">
        <v>608</v>
      </c>
    </row>
    <row r="261" spans="1:15" ht="18" customHeight="1" thickBot="1">
      <c r="A261" s="3" t="s">
        <v>43</v>
      </c>
      <c r="B261" s="3"/>
      <c r="C261" s="3"/>
      <c r="D261" s="3"/>
      <c r="E261" s="3"/>
      <c r="F261" s="3"/>
      <c r="G261" s="20"/>
      <c r="H261" s="20"/>
      <c r="I261" s="32">
        <f>SUM(I259:I260)</f>
        <v>74788</v>
      </c>
      <c r="J261" s="30"/>
      <c r="K261" s="32">
        <f>SUM(K259:K260)</f>
        <v>1457</v>
      </c>
      <c r="L261" s="30"/>
      <c r="M261" s="32">
        <f>SUM(M259:M260)</f>
        <v>71325</v>
      </c>
      <c r="N261" s="30"/>
      <c r="O261" s="32">
        <f>SUM(O259:O260)</f>
        <v>717</v>
      </c>
    </row>
    <row r="262" spans="1:15" ht="18" customHeight="1" thickTop="1">
      <c r="A262" s="3"/>
      <c r="B262" s="3"/>
      <c r="C262" s="3"/>
      <c r="D262" s="3"/>
      <c r="E262" s="3"/>
      <c r="F262" s="3"/>
      <c r="G262" s="20"/>
      <c r="H262" s="20"/>
      <c r="I262" s="30"/>
      <c r="J262" s="30"/>
      <c r="K262" s="30"/>
      <c r="L262" s="30"/>
      <c r="M262" s="30"/>
      <c r="N262" s="30"/>
      <c r="O262" s="30"/>
    </row>
    <row r="263" spans="1:15" ht="18" customHeight="1">
      <c r="A263" s="44" t="s">
        <v>156</v>
      </c>
      <c r="B263" s="44"/>
      <c r="C263" s="44"/>
      <c r="D263" s="3"/>
      <c r="E263" s="3"/>
      <c r="F263" s="3"/>
      <c r="G263" s="20"/>
      <c r="H263" s="20"/>
      <c r="I263" s="30"/>
      <c r="J263" s="30"/>
      <c r="K263" s="30"/>
      <c r="L263" s="30"/>
      <c r="M263" s="30"/>
      <c r="N263" s="30"/>
      <c r="O263" s="30"/>
    </row>
    <row r="264" spans="1:15" ht="18" customHeight="1">
      <c r="A264" s="44"/>
      <c r="B264" s="44" t="s">
        <v>44</v>
      </c>
      <c r="C264" s="44"/>
      <c r="D264" s="3"/>
      <c r="E264" s="3"/>
      <c r="F264" s="3"/>
      <c r="G264" s="20"/>
      <c r="H264" s="20"/>
      <c r="I264" s="30"/>
      <c r="J264" s="30"/>
      <c r="K264" s="30"/>
      <c r="L264" s="30"/>
      <c r="M264" s="30"/>
      <c r="N264" s="30"/>
      <c r="O264" s="30"/>
    </row>
    <row r="265" spans="1:15" ht="18" customHeight="1" thickBot="1">
      <c r="A265" s="3"/>
      <c r="B265" s="3"/>
      <c r="C265" s="3" t="s">
        <v>45</v>
      </c>
      <c r="D265" s="3"/>
      <c r="E265" s="3"/>
      <c r="F265" s="3"/>
      <c r="G265" s="20"/>
      <c r="H265" s="20"/>
      <c r="I265" s="37">
        <v>4627</v>
      </c>
      <c r="J265" s="30"/>
      <c r="K265" s="37">
        <v>3782</v>
      </c>
      <c r="L265" s="30"/>
      <c r="M265" s="37">
        <v>2832</v>
      </c>
      <c r="N265" s="30"/>
      <c r="O265" s="37">
        <v>2353</v>
      </c>
    </row>
    <row r="266" spans="1:15" ht="18" customHeight="1" thickBot="1" thickTop="1">
      <c r="A266" s="3"/>
      <c r="B266" s="3"/>
      <c r="C266" s="3" t="s">
        <v>157</v>
      </c>
      <c r="D266" s="3"/>
      <c r="E266" s="3"/>
      <c r="F266" s="3"/>
      <c r="G266" s="20"/>
      <c r="H266" s="20"/>
      <c r="I266" s="89">
        <v>133</v>
      </c>
      <c r="J266" s="33"/>
      <c r="K266" s="91">
        <v>132</v>
      </c>
      <c r="L266" s="30"/>
      <c r="M266" s="76">
        <v>2</v>
      </c>
      <c r="N266" s="30"/>
      <c r="O266" s="91">
        <v>28</v>
      </c>
    </row>
    <row r="267" spans="1:15" ht="18" customHeight="1" thickTop="1">
      <c r="A267" s="3"/>
      <c r="B267" s="3"/>
      <c r="C267" s="3"/>
      <c r="D267" s="3"/>
      <c r="E267" s="3"/>
      <c r="F267" s="3"/>
      <c r="G267" s="20"/>
      <c r="H267" s="20"/>
      <c r="I267" s="30"/>
      <c r="J267" s="30"/>
      <c r="K267" s="30"/>
      <c r="L267" s="30"/>
      <c r="M267" s="30"/>
      <c r="N267" s="30"/>
      <c r="O267" s="30"/>
    </row>
    <row r="268" spans="1:15" ht="18" customHeight="1">
      <c r="A268" s="3" t="s">
        <v>1</v>
      </c>
      <c r="B268" s="3"/>
      <c r="C268" s="3"/>
      <c r="D268" s="3"/>
      <c r="E268" s="3"/>
      <c r="F268" s="3"/>
      <c r="G268" s="3"/>
      <c r="H268" s="3"/>
      <c r="I268" s="41"/>
      <c r="J268" s="41"/>
      <c r="K268" s="41"/>
      <c r="L268" s="42"/>
      <c r="M268" s="41"/>
      <c r="N268" s="41"/>
      <c r="O268" s="41"/>
    </row>
    <row r="269" spans="1:15" ht="18" customHeight="1">
      <c r="A269" s="3"/>
      <c r="B269" s="3"/>
      <c r="C269" s="3"/>
      <c r="D269" s="3"/>
      <c r="E269" s="3"/>
      <c r="F269" s="3"/>
      <c r="G269" s="3"/>
      <c r="H269" s="3"/>
      <c r="I269" s="41"/>
      <c r="J269" s="41"/>
      <c r="K269" s="41"/>
      <c r="L269" s="42"/>
      <c r="M269" s="41"/>
      <c r="N269" s="41"/>
      <c r="O269" s="41"/>
    </row>
    <row r="270" spans="1:15" ht="18" customHeight="1">
      <c r="A270" s="3"/>
      <c r="B270" s="3"/>
      <c r="C270" s="3"/>
      <c r="D270" s="3"/>
      <c r="E270" s="3"/>
      <c r="F270" s="3"/>
      <c r="G270" s="3"/>
      <c r="H270" s="3"/>
      <c r="I270" s="41"/>
      <c r="J270" s="41"/>
      <c r="K270" s="41"/>
      <c r="L270" s="42"/>
      <c r="M270" s="41"/>
      <c r="N270" s="41"/>
      <c r="O270" s="41"/>
    </row>
    <row r="271" spans="1:15" ht="18" customHeight="1">
      <c r="A271" s="3"/>
      <c r="B271" s="3"/>
      <c r="C271" s="3"/>
      <c r="D271" s="3"/>
      <c r="E271" s="3"/>
      <c r="F271" s="3"/>
      <c r="G271" s="3"/>
      <c r="H271" s="3"/>
      <c r="I271" s="41"/>
      <c r="J271" s="41"/>
      <c r="K271" s="41"/>
      <c r="L271" s="42"/>
      <c r="M271" s="41"/>
      <c r="N271" s="41"/>
      <c r="O271" s="41"/>
    </row>
    <row r="272" spans="1:15" ht="18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1"/>
      <c r="M272" s="5"/>
      <c r="N272" s="5"/>
      <c r="O272" s="5"/>
    </row>
    <row r="273" spans="1:15" ht="18" customHeight="1">
      <c r="A273" s="3" t="s">
        <v>137</v>
      </c>
      <c r="B273" s="3"/>
      <c r="C273" s="3"/>
      <c r="D273" s="3"/>
      <c r="E273" s="3"/>
      <c r="F273" s="3"/>
      <c r="G273" s="55"/>
      <c r="H273" s="20"/>
      <c r="I273" s="20"/>
      <c r="J273" s="20"/>
      <c r="K273" s="20"/>
      <c r="L273" s="20"/>
      <c r="M273" s="20"/>
      <c r="N273" s="20"/>
      <c r="O273" s="35" t="s">
        <v>48</v>
      </c>
    </row>
  </sheetData>
  <mergeCells count="17">
    <mergeCell ref="A145:O145"/>
    <mergeCell ref="A101:O101"/>
    <mergeCell ref="I4:K4"/>
    <mergeCell ref="M4:O4"/>
    <mergeCell ref="I48:K48"/>
    <mergeCell ref="M48:O48"/>
    <mergeCell ref="A102:O102"/>
    <mergeCell ref="I104:K104"/>
    <mergeCell ref="M104:O104"/>
    <mergeCell ref="A190:O190"/>
    <mergeCell ref="A146:O146"/>
    <mergeCell ref="I148:K148"/>
    <mergeCell ref="I237:K237"/>
    <mergeCell ref="M237:O237"/>
    <mergeCell ref="I193:K193"/>
    <mergeCell ref="M193:O193"/>
    <mergeCell ref="M148:O148"/>
  </mergeCells>
  <printOptions horizontalCentered="1"/>
  <pageMargins left="0.4724409448818898" right="0.11811023622047245" top="0.7874015748031497" bottom="0" header="0.5118110236220472" footer="0.11811023622047245"/>
  <pageSetup horizontalDpi="300" verticalDpi="300" orientation="portrait" paperSize="9" r:id="rId1"/>
  <headerFooter alignWithMargins="0">
    <oddFooter>&amp;R&amp;9&amp;T - &amp;D</oddFooter>
  </headerFooter>
  <rowBreaks count="5" manualBreakCount="5">
    <brk id="44" max="255" man="1"/>
    <brk id="97" max="255" man="1"/>
    <brk id="141" max="255" man="1"/>
    <brk id="185" max="255" man="1"/>
    <brk id="2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workbookViewId="0" topLeftCell="A1">
      <selection activeCell="A1" sqref="A1"/>
    </sheetView>
  </sheetViews>
  <sheetFormatPr defaultColWidth="9.33203125" defaultRowHeight="16.5" customHeight="1"/>
  <cols>
    <col min="1" max="4" width="3.33203125" style="7" customWidth="1"/>
    <col min="5" max="5" width="27.33203125" style="7" customWidth="1"/>
    <col min="6" max="6" width="7.83203125" style="7" customWidth="1"/>
    <col min="7" max="7" width="3.16015625" style="7" customWidth="1"/>
    <col min="8" max="8" width="10.83203125" style="17" customWidth="1"/>
    <col min="9" max="9" width="2.33203125" style="18" customWidth="1"/>
    <col min="10" max="10" width="10.83203125" style="17" customWidth="1"/>
    <col min="11" max="11" width="2.33203125" style="17" customWidth="1"/>
    <col min="12" max="12" width="10.83203125" style="17" customWidth="1"/>
    <col min="13" max="13" width="2.33203125" style="17" customWidth="1"/>
    <col min="14" max="14" width="10.83203125" style="17" customWidth="1"/>
    <col min="15" max="15" width="2.33203125" style="17" customWidth="1"/>
    <col min="16" max="16" width="10.83203125" style="17" customWidth="1"/>
    <col min="17" max="17" width="2.33203125" style="17" customWidth="1"/>
    <col min="18" max="18" width="10.83203125" style="17" customWidth="1"/>
    <col min="19" max="19" width="2.33203125" style="17" customWidth="1"/>
    <col min="20" max="20" width="10.83203125" style="17" customWidth="1"/>
    <col min="21" max="16384" width="10.66015625" style="7" customWidth="1"/>
  </cols>
  <sheetData>
    <row r="1" ht="16.5" customHeight="1">
      <c r="T1" s="67" t="s">
        <v>76</v>
      </c>
    </row>
    <row r="3" spans="1:20" ht="16.5" customHeight="1">
      <c r="A3" s="6" t="s">
        <v>20</v>
      </c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6.5" customHeight="1">
      <c r="A4" s="6" t="s">
        <v>88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6.5" customHeight="1">
      <c r="A5" s="6" t="s">
        <v>172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8:20" ht="16.5" customHeight="1"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92" t="s">
        <v>126</v>
      </c>
    </row>
    <row r="8" spans="8:20" ht="16.5" customHeight="1">
      <c r="H8" s="45"/>
      <c r="I8" s="45"/>
      <c r="J8" s="45"/>
      <c r="K8" s="45"/>
      <c r="L8" s="45"/>
      <c r="M8" s="56" t="s">
        <v>52</v>
      </c>
      <c r="N8" s="47"/>
      <c r="O8" s="45"/>
      <c r="P8" s="45"/>
      <c r="Q8" s="45"/>
      <c r="R8" s="45"/>
      <c r="S8" s="45"/>
      <c r="T8" s="46"/>
    </row>
    <row r="9" spans="8:20" ht="16.5" customHeight="1">
      <c r="H9" s="82"/>
      <c r="I9" s="82"/>
      <c r="J9" s="82"/>
      <c r="K9" s="82"/>
      <c r="L9" s="82"/>
      <c r="M9" s="83"/>
      <c r="N9" s="85" t="s">
        <v>160</v>
      </c>
      <c r="O9" s="86"/>
      <c r="P9" s="86"/>
      <c r="Q9" s="82"/>
      <c r="R9" s="82"/>
      <c r="S9" s="82"/>
      <c r="T9" s="84"/>
    </row>
    <row r="10" spans="7:20" ht="16.5" customHeight="1">
      <c r="G10" s="8"/>
      <c r="H10" s="11" t="s">
        <v>124</v>
      </c>
      <c r="I10" s="25"/>
      <c r="J10" s="11"/>
      <c r="K10" s="12"/>
      <c r="L10" s="11"/>
      <c r="M10" s="12"/>
      <c r="N10" s="11" t="s">
        <v>161</v>
      </c>
      <c r="O10" s="11"/>
      <c r="P10" s="12"/>
      <c r="Q10" s="12"/>
      <c r="R10" s="11"/>
      <c r="S10" s="12"/>
      <c r="T10" s="12"/>
    </row>
    <row r="11" spans="7:20" ht="16.5" customHeight="1">
      <c r="G11" s="8"/>
      <c r="H11" s="11" t="s">
        <v>123</v>
      </c>
      <c r="I11" s="25"/>
      <c r="J11" s="11" t="s">
        <v>183</v>
      </c>
      <c r="K11" s="12"/>
      <c r="L11" s="11" t="s">
        <v>183</v>
      </c>
      <c r="M11" s="12"/>
      <c r="N11" s="13" t="s">
        <v>162</v>
      </c>
      <c r="O11" s="12"/>
      <c r="P11" s="11"/>
      <c r="Q11" s="12"/>
      <c r="R11" s="11" t="s">
        <v>181</v>
      </c>
      <c r="S11" s="12"/>
      <c r="T11" s="12"/>
    </row>
    <row r="12" spans="6:20" ht="16.5" customHeight="1">
      <c r="F12" s="8" t="s">
        <v>0</v>
      </c>
      <c r="G12" s="8"/>
      <c r="H12" s="14" t="s">
        <v>6</v>
      </c>
      <c r="I12" s="15"/>
      <c r="J12" s="14" t="s">
        <v>184</v>
      </c>
      <c r="K12" s="16"/>
      <c r="L12" s="14" t="s">
        <v>185</v>
      </c>
      <c r="M12" s="16"/>
      <c r="N12" s="14" t="s">
        <v>163</v>
      </c>
      <c r="O12" s="16"/>
      <c r="P12" s="14" t="s">
        <v>159</v>
      </c>
      <c r="Q12" s="16"/>
      <c r="R12" s="19" t="s">
        <v>182</v>
      </c>
      <c r="S12" s="16"/>
      <c r="T12" s="14" t="s">
        <v>7</v>
      </c>
    </row>
    <row r="13" spans="1:20" ht="16.5" customHeight="1">
      <c r="A13" s="88" t="s">
        <v>168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1" ht="16.5" customHeight="1">
      <c r="A14" s="7" t="s">
        <v>89</v>
      </c>
      <c r="H14" s="17">
        <v>423574</v>
      </c>
      <c r="I14" s="17"/>
      <c r="J14" s="17">
        <v>202333</v>
      </c>
      <c r="L14" s="16" t="s">
        <v>47</v>
      </c>
      <c r="N14" s="16" t="s">
        <v>47</v>
      </c>
      <c r="P14" s="17">
        <v>37615</v>
      </c>
      <c r="R14" s="17">
        <v>110845</v>
      </c>
      <c r="T14" s="17">
        <f>SUM(H14:S14)</f>
        <v>774367</v>
      </c>
      <c r="U14" s="17"/>
    </row>
    <row r="15" spans="1:21" ht="16.5" customHeight="1">
      <c r="A15" s="7" t="s">
        <v>180</v>
      </c>
      <c r="H15" s="16" t="s">
        <v>47</v>
      </c>
      <c r="I15" s="17"/>
      <c r="J15" s="17">
        <v>39543</v>
      </c>
      <c r="L15" s="78">
        <v>-39543</v>
      </c>
      <c r="N15" s="16" t="s">
        <v>47</v>
      </c>
      <c r="P15" s="16" t="s">
        <v>47</v>
      </c>
      <c r="R15" s="16" t="s">
        <v>47</v>
      </c>
      <c r="T15" s="16" t="s">
        <v>47</v>
      </c>
      <c r="U15" s="17"/>
    </row>
    <row r="16" spans="1:21" ht="16.5" customHeight="1">
      <c r="A16" s="7" t="s">
        <v>125</v>
      </c>
      <c r="H16" s="17">
        <v>54863</v>
      </c>
      <c r="I16" s="17"/>
      <c r="J16" s="16" t="s">
        <v>47</v>
      </c>
      <c r="L16" s="78">
        <v>-17556</v>
      </c>
      <c r="N16" s="16" t="s">
        <v>47</v>
      </c>
      <c r="P16" s="16" t="s">
        <v>47</v>
      </c>
      <c r="R16" s="16" t="s">
        <v>47</v>
      </c>
      <c r="T16" s="17">
        <f>SUM(H16:S16)</f>
        <v>37307</v>
      </c>
      <c r="U16" s="17"/>
    </row>
    <row r="17" spans="1:21" ht="16.5" customHeight="1">
      <c r="A17" s="7" t="s">
        <v>38</v>
      </c>
      <c r="H17" s="16" t="s">
        <v>47</v>
      </c>
      <c r="I17" s="17"/>
      <c r="J17" s="16" t="s">
        <v>47</v>
      </c>
      <c r="L17" s="16" t="s">
        <v>47</v>
      </c>
      <c r="N17" s="16" t="s">
        <v>47</v>
      </c>
      <c r="P17" s="17">
        <f>'งบดุล กำไรขาดทุน กระแสเงินสด'!K173</f>
        <v>-21719</v>
      </c>
      <c r="R17" s="16" t="s">
        <v>47</v>
      </c>
      <c r="T17" s="17">
        <f>SUM(H17:S17)</f>
        <v>-21719</v>
      </c>
      <c r="U17" s="17"/>
    </row>
    <row r="18" spans="1:21" ht="16.5" customHeight="1">
      <c r="A18" s="7" t="s">
        <v>113</v>
      </c>
      <c r="H18" s="16" t="s">
        <v>47</v>
      </c>
      <c r="I18" s="17"/>
      <c r="J18" s="16" t="s">
        <v>47</v>
      </c>
      <c r="L18" s="16" t="s">
        <v>47</v>
      </c>
      <c r="N18" s="16" t="s">
        <v>47</v>
      </c>
      <c r="P18" s="16" t="s">
        <v>47</v>
      </c>
      <c r="R18" s="17">
        <v>-95</v>
      </c>
      <c r="T18" s="17">
        <f>SUM(H18:S18)</f>
        <v>-95</v>
      </c>
      <c r="U18" s="17"/>
    </row>
    <row r="19" spans="1:21" ht="16.5" customHeight="1" thickBot="1">
      <c r="A19" s="7" t="s">
        <v>170</v>
      </c>
      <c r="H19" s="53">
        <f>SUM(H14:H18)</f>
        <v>478437</v>
      </c>
      <c r="I19" s="17"/>
      <c r="J19" s="53">
        <f>SUM(J14:J18)</f>
        <v>241876</v>
      </c>
      <c r="L19" s="53">
        <f>SUM(L14:L18)</f>
        <v>-57099</v>
      </c>
      <c r="N19" s="54" t="s">
        <v>47</v>
      </c>
      <c r="P19" s="53">
        <f>SUM(P14:P18)</f>
        <v>15896</v>
      </c>
      <c r="R19" s="53">
        <f>SUM(R14:R18)</f>
        <v>110750</v>
      </c>
      <c r="T19" s="53">
        <f>SUM(T14:T18)</f>
        <v>789860</v>
      </c>
      <c r="U19" s="17"/>
    </row>
    <row r="20" spans="9:21" ht="16.5" customHeight="1" thickTop="1">
      <c r="I20" s="17"/>
      <c r="U20" s="17"/>
    </row>
    <row r="21" spans="1:21" ht="16.5" customHeight="1">
      <c r="A21" s="7" t="s">
        <v>164</v>
      </c>
      <c r="H21" s="17">
        <v>483649</v>
      </c>
      <c r="I21" s="17"/>
      <c r="J21" s="17">
        <v>278355</v>
      </c>
      <c r="L21" s="78">
        <v>-57099</v>
      </c>
      <c r="N21" s="78">
        <v>-4903</v>
      </c>
      <c r="P21" s="17">
        <v>-6386</v>
      </c>
      <c r="R21" s="17">
        <v>111133</v>
      </c>
      <c r="T21" s="17">
        <f>SUM(H21:S21)</f>
        <v>804749</v>
      </c>
      <c r="U21" s="17"/>
    </row>
    <row r="22" spans="1:21" ht="16.5" customHeight="1">
      <c r="A22" s="7" t="s">
        <v>125</v>
      </c>
      <c r="F22" s="70">
        <v>7</v>
      </c>
      <c r="H22" s="17">
        <v>71188</v>
      </c>
      <c r="I22" s="17"/>
      <c r="J22" s="17">
        <v>88715</v>
      </c>
      <c r="L22" s="78">
        <v>-5827</v>
      </c>
      <c r="N22" s="16" t="s">
        <v>47</v>
      </c>
      <c r="P22" s="16" t="s">
        <v>47</v>
      </c>
      <c r="R22" s="16" t="s">
        <v>47</v>
      </c>
      <c r="T22" s="17">
        <f>SUM(H22:S22)</f>
        <v>154076</v>
      </c>
      <c r="U22" s="17"/>
    </row>
    <row r="23" spans="1:21" ht="16.5" customHeight="1">
      <c r="A23" s="7" t="s">
        <v>38</v>
      </c>
      <c r="H23" s="16" t="s">
        <v>47</v>
      </c>
      <c r="I23" s="17"/>
      <c r="J23" s="16" t="s">
        <v>47</v>
      </c>
      <c r="L23" s="16" t="s">
        <v>47</v>
      </c>
      <c r="N23" s="16" t="s">
        <v>47</v>
      </c>
      <c r="P23" s="17">
        <f>'งบดุล กำไรขาดทุน กระแสเงินสด'!I173</f>
        <v>-28579</v>
      </c>
      <c r="R23" s="16" t="s">
        <v>47</v>
      </c>
      <c r="T23" s="17">
        <f>SUM(H23:S23)</f>
        <v>-28579</v>
      </c>
      <c r="U23" s="17"/>
    </row>
    <row r="24" spans="1:21" ht="16.5" customHeight="1">
      <c r="A24" s="7" t="s">
        <v>113</v>
      </c>
      <c r="H24" s="16" t="s">
        <v>47</v>
      </c>
      <c r="I24" s="17"/>
      <c r="J24" s="16" t="s">
        <v>47</v>
      </c>
      <c r="L24" s="16" t="s">
        <v>47</v>
      </c>
      <c r="N24" s="16" t="s">
        <v>47</v>
      </c>
      <c r="P24" s="16" t="s">
        <v>47</v>
      </c>
      <c r="R24" s="17">
        <v>-3572</v>
      </c>
      <c r="T24" s="17">
        <f>SUM(H24:S24)</f>
        <v>-3572</v>
      </c>
      <c r="U24" s="17"/>
    </row>
    <row r="25" spans="1:21" ht="16.5" customHeight="1" thickBot="1">
      <c r="A25" s="7" t="s">
        <v>171</v>
      </c>
      <c r="H25" s="53">
        <f>SUM(H21:H24)</f>
        <v>554837</v>
      </c>
      <c r="I25" s="17"/>
      <c r="J25" s="53">
        <f>SUM(J21:J24)</f>
        <v>367070</v>
      </c>
      <c r="L25" s="53">
        <f>SUM(L21:L24)</f>
        <v>-62926</v>
      </c>
      <c r="N25" s="53">
        <f>SUM(N21:N24)</f>
        <v>-4903</v>
      </c>
      <c r="P25" s="53">
        <f>SUM(P21:P24)</f>
        <v>-34965</v>
      </c>
      <c r="R25" s="53">
        <f>SUM(R21:R24)</f>
        <v>107561</v>
      </c>
      <c r="T25" s="53">
        <f>SUM(T21:T24)</f>
        <v>926674</v>
      </c>
      <c r="U25" s="17"/>
    </row>
    <row r="26" spans="9:21" ht="16.5" customHeight="1" thickTop="1">
      <c r="I26" s="17"/>
      <c r="U26" s="17"/>
    </row>
    <row r="27" spans="8:20" ht="16.5" customHeight="1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6.5" customHeight="1">
      <c r="A28" s="7" t="s">
        <v>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8:20" ht="16.5" customHeight="1"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8:20" ht="16.5" customHeight="1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8:20" ht="16.5" customHeight="1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4:19" ht="16.5" customHeight="1">
      <c r="D32" s="81" t="s">
        <v>48</v>
      </c>
      <c r="J32" s="57" t="s">
        <v>186</v>
      </c>
      <c r="S32" s="51" t="s">
        <v>48</v>
      </c>
    </row>
  </sheetData>
  <printOptions horizontalCentered="1"/>
  <pageMargins left="0.3937007874015748" right="0" top="0.3937007874015748" bottom="0" header="0.2362204724409449" footer="0.11811023622047245"/>
  <pageSetup horizontalDpi="300" verticalDpi="300" orientation="landscape" paperSize="9" r:id="rId1"/>
  <headerFooter alignWithMargins="0">
    <oddFooter>&amp;R&amp;9&amp;T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32"/>
  <sheetViews>
    <sheetView zoomScale="90" zoomScaleNormal="90" workbookViewId="0" topLeftCell="A1">
      <selection activeCell="A1" sqref="A1"/>
    </sheetView>
  </sheetViews>
  <sheetFormatPr defaultColWidth="9.33203125" defaultRowHeight="16.5" customHeight="1"/>
  <cols>
    <col min="1" max="4" width="3.33203125" style="7" customWidth="1"/>
    <col min="5" max="5" width="27.66015625" style="7" customWidth="1"/>
    <col min="6" max="6" width="8" style="7" customWidth="1"/>
    <col min="7" max="7" width="7" style="7" customWidth="1"/>
    <col min="8" max="8" width="10.83203125" style="17" customWidth="1"/>
    <col min="9" max="9" width="4.5" style="18" customWidth="1"/>
    <col min="10" max="10" width="10.83203125" style="17" customWidth="1"/>
    <col min="11" max="11" width="4.5" style="17" customWidth="1"/>
    <col min="12" max="12" width="10.83203125" style="17" customWidth="1"/>
    <col min="13" max="13" width="4.5" style="17" customWidth="1"/>
    <col min="14" max="14" width="10.83203125" style="17" customWidth="1"/>
    <col min="15" max="15" width="4.5" style="17" customWidth="1"/>
    <col min="16" max="16" width="10.83203125" style="17" customWidth="1"/>
    <col min="17" max="16384" width="10.66015625" style="7" customWidth="1"/>
  </cols>
  <sheetData>
    <row r="1" ht="16.5" customHeight="1">
      <c r="P1" s="67" t="s">
        <v>76</v>
      </c>
    </row>
    <row r="3" spans="1:16" ht="16.5" customHeight="1">
      <c r="A3" s="6" t="s">
        <v>20</v>
      </c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6.5" customHeight="1">
      <c r="A4" s="6" t="s">
        <v>88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6.5" customHeight="1">
      <c r="A5" s="6" t="s">
        <v>172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8:16" ht="16.5" customHeight="1">
      <c r="H7" s="7"/>
      <c r="I7" s="7"/>
      <c r="J7" s="7"/>
      <c r="K7" s="7"/>
      <c r="L7" s="7"/>
      <c r="M7" s="7"/>
      <c r="N7" s="7"/>
      <c r="O7" s="7"/>
      <c r="P7" s="92" t="s">
        <v>126</v>
      </c>
    </row>
    <row r="8" spans="8:16" ht="16.5" customHeight="1">
      <c r="H8" s="45"/>
      <c r="I8" s="45"/>
      <c r="J8" s="45"/>
      <c r="K8" s="47"/>
      <c r="L8" s="47" t="s">
        <v>53</v>
      </c>
      <c r="M8" s="47"/>
      <c r="N8" s="45"/>
      <c r="O8" s="45"/>
      <c r="P8" s="46"/>
    </row>
    <row r="9" spans="7:16" ht="16.5" customHeight="1">
      <c r="G9" s="8"/>
      <c r="H9" s="11" t="s">
        <v>124</v>
      </c>
      <c r="I9" s="25"/>
      <c r="J9" s="11"/>
      <c r="K9" s="12"/>
      <c r="L9" s="11"/>
      <c r="M9" s="12"/>
      <c r="N9" s="77"/>
      <c r="O9" s="12"/>
      <c r="P9" s="12"/>
    </row>
    <row r="10" spans="7:16" ht="16.5" customHeight="1">
      <c r="G10" s="8"/>
      <c r="H10" s="11" t="s">
        <v>123</v>
      </c>
      <c r="I10" s="25"/>
      <c r="J10" s="11"/>
      <c r="K10" s="12"/>
      <c r="L10" s="11"/>
      <c r="M10" s="12"/>
      <c r="N10" s="11"/>
      <c r="O10" s="12"/>
      <c r="P10" s="12"/>
    </row>
    <row r="11" spans="6:16" ht="16.5" customHeight="1">
      <c r="F11" s="8" t="s">
        <v>0</v>
      </c>
      <c r="G11" s="8"/>
      <c r="H11" s="14" t="s">
        <v>6</v>
      </c>
      <c r="I11" s="15"/>
      <c r="J11" s="14" t="s">
        <v>46</v>
      </c>
      <c r="K11" s="16"/>
      <c r="L11" s="14" t="s">
        <v>93</v>
      </c>
      <c r="M11" s="16"/>
      <c r="N11" s="14" t="s">
        <v>159</v>
      </c>
      <c r="O11" s="16"/>
      <c r="P11" s="14" t="s">
        <v>7</v>
      </c>
    </row>
    <row r="12" spans="1:33" ht="16.5" customHeight="1">
      <c r="A12" s="88" t="s">
        <v>168</v>
      </c>
      <c r="B12" s="8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16.5" customHeight="1">
      <c r="A13" s="7" t="s">
        <v>89</v>
      </c>
      <c r="G13" s="48"/>
      <c r="H13" s="49">
        <v>423574</v>
      </c>
      <c r="I13" s="49"/>
      <c r="J13" s="49">
        <v>202333</v>
      </c>
      <c r="K13" s="49"/>
      <c r="L13" s="52" t="s">
        <v>47</v>
      </c>
      <c r="M13" s="49"/>
      <c r="N13" s="49">
        <v>37615</v>
      </c>
      <c r="O13" s="49"/>
      <c r="P13" s="49">
        <f>SUM(H13:O13)</f>
        <v>663522</v>
      </c>
      <c r="Q13" s="49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16.5" customHeight="1">
      <c r="A14" s="7" t="s">
        <v>180</v>
      </c>
      <c r="G14" s="48"/>
      <c r="H14" s="52" t="s">
        <v>47</v>
      </c>
      <c r="I14" s="49"/>
      <c r="J14" s="49">
        <v>39543</v>
      </c>
      <c r="K14" s="49"/>
      <c r="L14" s="79">
        <v>-39543</v>
      </c>
      <c r="M14" s="49"/>
      <c r="N14" s="52" t="s">
        <v>47</v>
      </c>
      <c r="O14" s="49"/>
      <c r="P14" s="52" t="s">
        <v>47</v>
      </c>
      <c r="Q14" s="49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16.5" customHeight="1">
      <c r="A15" s="7" t="s">
        <v>125</v>
      </c>
      <c r="G15" s="48"/>
      <c r="H15" s="49">
        <v>54863</v>
      </c>
      <c r="I15" s="49"/>
      <c r="J15" s="52" t="s">
        <v>47</v>
      </c>
      <c r="K15" s="49"/>
      <c r="L15" s="79">
        <v>-17556</v>
      </c>
      <c r="M15" s="49"/>
      <c r="N15" s="52" t="s">
        <v>47</v>
      </c>
      <c r="O15" s="49"/>
      <c r="P15" s="49">
        <f>SUM(H15:O15)</f>
        <v>37307</v>
      </c>
      <c r="Q15" s="49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16.5" customHeight="1">
      <c r="A16" s="7" t="s">
        <v>38</v>
      </c>
      <c r="G16" s="48"/>
      <c r="H16" s="52" t="s">
        <v>47</v>
      </c>
      <c r="I16" s="49"/>
      <c r="J16" s="52" t="s">
        <v>47</v>
      </c>
      <c r="K16" s="49"/>
      <c r="L16" s="52" t="s">
        <v>47</v>
      </c>
      <c r="M16" s="49"/>
      <c r="N16" s="49">
        <f>'งบดุล กำไรขาดทุน กระแสเงินสด'!O173</f>
        <v>-21719</v>
      </c>
      <c r="O16" s="49"/>
      <c r="P16" s="49">
        <f>SUM(H16:O16)</f>
        <v>-21719</v>
      </c>
      <c r="Q16" s="49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1:33" ht="16.5" customHeight="1" thickBot="1">
      <c r="A17" s="7" t="s">
        <v>170</v>
      </c>
      <c r="G17" s="48"/>
      <c r="H17" s="50">
        <f>SUM(H13:H16)</f>
        <v>478437</v>
      </c>
      <c r="I17" s="49"/>
      <c r="J17" s="50">
        <f>SUM(J13:J16)</f>
        <v>241876</v>
      </c>
      <c r="K17" s="49"/>
      <c r="L17" s="50">
        <f>SUM(L13:L16)</f>
        <v>-57099</v>
      </c>
      <c r="M17" s="49"/>
      <c r="N17" s="50">
        <f>SUM(N13:N16)</f>
        <v>15896</v>
      </c>
      <c r="O17" s="49"/>
      <c r="P17" s="50">
        <f>SUM(P13:P16)</f>
        <v>679110</v>
      </c>
      <c r="Q17" s="49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7:33" ht="16.5" customHeight="1" thickTop="1"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1:33" ht="16.5" customHeight="1">
      <c r="A19" s="7" t="s">
        <v>164</v>
      </c>
      <c r="G19" s="48"/>
      <c r="H19" s="49">
        <v>483649</v>
      </c>
      <c r="I19" s="49"/>
      <c r="J19" s="49">
        <v>278355</v>
      </c>
      <c r="K19" s="49"/>
      <c r="L19" s="79">
        <v>-57099</v>
      </c>
      <c r="M19" s="49"/>
      <c r="N19" s="49">
        <v>-6386</v>
      </c>
      <c r="O19" s="49"/>
      <c r="P19" s="49">
        <f>SUM(H19:O19)</f>
        <v>698519</v>
      </c>
      <c r="Q19" s="49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6.5" customHeight="1">
      <c r="A20" s="7" t="s">
        <v>125</v>
      </c>
      <c r="F20" s="70">
        <v>7</v>
      </c>
      <c r="G20" s="48"/>
      <c r="H20" s="49">
        <v>71188</v>
      </c>
      <c r="I20" s="49"/>
      <c r="J20" s="49">
        <v>88715</v>
      </c>
      <c r="K20" s="49"/>
      <c r="L20" s="79">
        <v>-5827</v>
      </c>
      <c r="M20" s="49"/>
      <c r="N20" s="52" t="s">
        <v>47</v>
      </c>
      <c r="O20" s="49"/>
      <c r="P20" s="49">
        <f>SUM(H20:O20)</f>
        <v>154076</v>
      </c>
      <c r="Q20" s="49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1:33" ht="16.5" customHeight="1">
      <c r="A21" s="7" t="s">
        <v>38</v>
      </c>
      <c r="G21" s="48"/>
      <c r="H21" s="52" t="s">
        <v>47</v>
      </c>
      <c r="I21" s="49"/>
      <c r="J21" s="52" t="s">
        <v>47</v>
      </c>
      <c r="K21" s="49"/>
      <c r="L21" s="52" t="s">
        <v>47</v>
      </c>
      <c r="M21" s="49"/>
      <c r="N21" s="49">
        <f>'งบดุล กำไรขาดทุน กระแสเงินสด'!M173</f>
        <v>-28579</v>
      </c>
      <c r="O21" s="49"/>
      <c r="P21" s="49">
        <f>SUM(H21:O21)</f>
        <v>-28579</v>
      </c>
      <c r="Q21" s="49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ht="16.5" customHeight="1" thickBot="1">
      <c r="A22" s="7" t="s">
        <v>171</v>
      </c>
      <c r="G22" s="48"/>
      <c r="H22" s="50">
        <f>SUM(H19:H21)</f>
        <v>554837</v>
      </c>
      <c r="I22" s="49"/>
      <c r="J22" s="50">
        <f>SUM(J19:J21)</f>
        <v>367070</v>
      </c>
      <c r="K22" s="49"/>
      <c r="L22" s="50">
        <f>SUM(L19:L21)</f>
        <v>-62926</v>
      </c>
      <c r="M22" s="49"/>
      <c r="N22" s="50">
        <f>SUM(N19:N21)</f>
        <v>-34965</v>
      </c>
      <c r="O22" s="49"/>
      <c r="P22" s="50">
        <f>SUM(P19:P21)</f>
        <v>824016</v>
      </c>
      <c r="Q22" s="49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7:33" ht="16.5" customHeight="1" thickTop="1">
      <c r="G23" s="4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7:33" ht="16.5" customHeight="1"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3" ht="16.5" customHeight="1">
      <c r="A25" s="7" t="s">
        <v>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7:33" ht="16.5" customHeight="1"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7:33" ht="16.5" customHeight="1"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7:33" ht="16.5" customHeight="1"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7:33" ht="16.5" customHeight="1"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7:33" ht="16.5" customHeight="1"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2" spans="3:16" ht="16.5" customHeight="1">
      <c r="C32" s="81" t="s">
        <v>48</v>
      </c>
      <c r="H32" s="18" t="s">
        <v>90</v>
      </c>
      <c r="N32" s="51"/>
      <c r="P32" s="51" t="s">
        <v>165</v>
      </c>
    </row>
  </sheetData>
  <printOptions horizontalCentered="1"/>
  <pageMargins left="0.3937007874015748" right="0" top="0.3937007874015748" bottom="0" header="0.2362204724409449" footer="0.11811023622047245"/>
  <pageSetup horizontalDpi="300" verticalDpi="300" orientation="landscape" paperSize="9" r:id="rId1"/>
  <headerFooter alignWithMargins="0">
    <oddFooter>&amp;R&amp;9&amp;T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บริษัท ทุ่งคาฮาเบอร์ จำกัด (มหาชน) และบริษัทย่อย</dc:title>
  <dc:subject/>
  <dc:creator/>
  <cp:keywords/>
  <dc:description/>
  <cp:lastModifiedBy>west virginia</cp:lastModifiedBy>
  <cp:lastPrinted>2004-08-13T09:43:53Z</cp:lastPrinted>
  <dcterms:created xsi:type="dcterms:W3CDTF">2000-04-20T07:17:02Z</dcterms:created>
  <dcterms:modified xsi:type="dcterms:W3CDTF">2004-08-17T04:56:49Z</dcterms:modified>
  <cp:category/>
  <cp:version/>
  <cp:contentType/>
  <cp:contentStatus/>
</cp:coreProperties>
</file>