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71" windowWidth="9345" windowHeight="4425" activeTab="0"/>
  </bookViews>
  <sheets>
    <sheet name="APCE3" sheetId="1" r:id="rId1"/>
    <sheet name="APCE3-1" sheetId="2" r:id="rId2"/>
    <sheet name="งบแสดงการเปลี่ยนแปลง" sheetId="3" state="hidden" r:id="rId3"/>
    <sheet name="diluted" sheetId="4" state="hidden" r:id="rId4"/>
    <sheet name="ปะหน้า" sheetId="5" state="hidden" r:id="rId5"/>
    <sheet name="สารบัญ" sheetId="6" state="hidden" r:id="rId6"/>
    <sheet name="กระทบหุ้น" sheetId="7" state="hidden" r:id="rId7"/>
  </sheets>
  <definedNames>
    <definedName name="_xlnm.Print_Area" localSheetId="0">'APCE3'!$A$1:$O$509</definedName>
    <definedName name="_xlnm.Print_Area" localSheetId="1">'APCE3-1'!$A$1:$S$88</definedName>
    <definedName name="_xlnm.Print_Area" localSheetId="6">'กระทบหุ้น'!$A$1:$K$29</definedName>
    <definedName name="_xlnm.Print_Area" localSheetId="2">'งบแสดงการเปลี่ยนแปลง'!$A$1:$R$27</definedName>
    <definedName name="_xlnm.Print_Area" localSheetId="4">'ปะหน้า'!$A$1:$B$27</definedName>
  </definedNames>
  <calcPr fullCalcOnLoad="1"/>
</workbook>
</file>

<file path=xl/sharedStrings.xml><?xml version="1.0" encoding="utf-8"?>
<sst xmlns="http://schemas.openxmlformats.org/spreadsheetml/2006/main" count="1454" uniqueCount="600">
  <si>
    <t>share discount 9 baht per share amounting to 16,713,450 baht). On October 7, 2003 the Company has increased its</t>
  </si>
  <si>
    <t>paid-up  capital from  1,674,800,250 baht to 1,693,370,750 baht  which registered  with The Ministry of Commcrce,as</t>
  </si>
  <si>
    <t>warrant for right offering to old shareholders and  no exercised warrants to be common shares amounting to 249,322,479</t>
  </si>
  <si>
    <t>units.On September 30, 2003 common share's fair value is 4.36 baht each and The Stock Exchange of Thailand accept</t>
  </si>
  <si>
    <t>for the Company's securities to be   listed which to trade since October 6, 2003 for  APC-W1 and APC-W2 have</t>
  </si>
  <si>
    <t>amounting to 83,726,504 units and 167,453,025   units and have fair value1.99 baht and 1.81 baht respectively.</t>
  </si>
  <si>
    <t>The Company expands the market to maximise the customer base, resulting in 2003  the Company gets operating profit, but</t>
  </si>
  <si>
    <t>in Q1 of 2004  income from sale has been decreased because in the end of  2003 and Q1 of 2004 the project customers slow</t>
  </si>
  <si>
    <t>down purchase order, couple with the sale of project - house in this quarter  decrease almost  50%  from the end of 2003.</t>
  </si>
  <si>
    <t>Cost of sales and selling and administrative  expenses rate increase because the Company has aggressive marketing policy into</t>
  </si>
  <si>
    <t>the more competitive edge for support the expand market, so the Company  increase sale man and personnel in manager</t>
  </si>
  <si>
    <t xml:space="preserve">level of each department. In 2003, the Company has reversed allowance for obsolete stock amounting  to 0.65 million baht </t>
  </si>
  <si>
    <t>recognized as other income. Profit  from sales of fixed assets amounting to 0.18 million baht.</t>
  </si>
  <si>
    <t xml:space="preserve">sales agent for motivation and to maintain agent who has purchased and come back to purchase continuously  in 2004, </t>
  </si>
  <si>
    <t xml:space="preserve">continuously  in 2004  and later years. The Company gives sales promotion (gold) to sales agent in March and April, 2004 </t>
  </si>
  <si>
    <t>amounting to 0.69 million  baht and records as an errors adjustment in retained loss as at January 1, 2004.</t>
  </si>
  <si>
    <t xml:space="preserve">in the balance sheets.       </t>
  </si>
  <si>
    <t>payable to executive directors in accordance  with Section 90  under The Public Company Act (B.E.2535) ,which articles of</t>
  </si>
  <si>
    <t xml:space="preserve">      3.4  Allowance for doubtful debts</t>
  </si>
  <si>
    <t xml:space="preserve">      3.5  Inventories</t>
  </si>
  <si>
    <t xml:space="preserve">      3.6  Depreciation</t>
  </si>
  <si>
    <t xml:space="preserve">      3.7  Impairment of  assets</t>
  </si>
  <si>
    <t xml:space="preserve">     3.8  Accounting estimate</t>
  </si>
  <si>
    <t xml:space="preserve">      3.9 Financial instruments</t>
  </si>
  <si>
    <t xml:space="preserve">      3.10 Earnings (loss) per share</t>
  </si>
  <si>
    <t>8.  Inventories, net</t>
  </si>
  <si>
    <t xml:space="preserve"> to secure against credit  facilities obtained from those financial institutions (Note 11).</t>
  </si>
  <si>
    <t>14.  Warrant (Cont.)</t>
  </si>
  <si>
    <t>16.  Transactions with Major Customers</t>
  </si>
  <si>
    <t>17.  Directors' Remuneration</t>
  </si>
  <si>
    <t>18.   Financial Information by Segment</t>
  </si>
  <si>
    <t>19.  Disclosure of Financial Instruments</t>
  </si>
  <si>
    <t xml:space="preserve">      19.1  Accounting Policies</t>
  </si>
  <si>
    <t xml:space="preserve">      19.2  Interest Rate Risk </t>
  </si>
  <si>
    <t xml:space="preserve">      19.3  Credit Risk</t>
  </si>
  <si>
    <t xml:space="preserve">      19.4  Fair Value of Financial Instruments</t>
  </si>
  <si>
    <t xml:space="preserve">              and     second    warrant (APC - W2) allocation amounting to  251,220,029  units and reserve amounting to 279,971 </t>
  </si>
  <si>
    <t xml:space="preserve">    machinery, that land has book value of 30 million baht and appraised value of 32.84 million baht. The Company has reversed</t>
  </si>
  <si>
    <t xml:space="preserve">    loss from impairment  amounting to 9.73 million baht by recognized as  revenue in 2002 and recorded as appraisal surplus - </t>
  </si>
  <si>
    <t xml:space="preserve">   land  amounting to 2.48 million baht  on  June 30, 2003.  The Comapany readjusted to increase 0.36 million baht  because the </t>
  </si>
  <si>
    <t xml:space="preserve">  past record   understate, total amount of appraisal surplus-land will be 2.84 million baht. The vehicles has book value of 2.69</t>
  </si>
  <si>
    <t>2.ผู้ถือหุ้นเดิมมาใช้สิทธิ(exercise)(ราคาใช้สิทธิ 1 บาท)ภายในวันที่ 30 กันยายน 2546</t>
  </si>
  <si>
    <t>3.ผู้ถือหุ้นเดิมมาใช้สิทธิ(exercise)(ราคาใช้สิทธิ 1 บาท)ภายในวันที่ 31 ธันวาคม 2546</t>
  </si>
  <si>
    <t xml:space="preserve">4.คงเหลือผู้ถือหุ้นเดิมไม่มาใช้สิทธิ(ยังไม่exercise) </t>
  </si>
  <si>
    <t>ย่อหน้า 30 สมมติว่านำสิ่งตอบแทนสุทธิที่ได้รับจากผู้ถือหุ้นสามัญเทียบเท่าไปซื้อหุ้นสามัญ</t>
  </si>
  <si>
    <t xml:space="preserve">               จากบุคลภายนอกคืนมาด้วยมูลค่ายุติธรรม</t>
  </si>
  <si>
    <t>ย่อหน้า 26 สมมติว่าการแปลงหุ้นเกิดขึ้น ณ วันที่ออกหุ้นสามัญเทียบเท่า</t>
  </si>
  <si>
    <t xml:space="preserve">               (วันที่ 29 สิงหาคม 2546 )</t>
  </si>
  <si>
    <t>จำนวนหุ้นสามัญขั้นพื้นฐาน</t>
  </si>
  <si>
    <t>ราคาใช้สิทธิ 1 บาท</t>
  </si>
  <si>
    <t>5. เมื่อวันที่ 6 ตุลาคม 2546เริ่มทำการซื้อขายมีราคาปิด</t>
  </si>
  <si>
    <t>5. เมื่อวันที่ 23 มกราคม 2546 (วันที่ในรายงานผู้สอบบัญชี)มีราคาปิด</t>
  </si>
  <si>
    <t>บริษัท แอ๊ดว้านซ์เพ้นท์ แอนด์ เคมิเคิล (ไทยแลนด์) จำกัด (มหาชน)</t>
  </si>
  <si>
    <t>สำหรับปีสิ้นสุดวันที่ 31ธันวาคม 2546 และ 2545</t>
  </si>
  <si>
    <t>C683A046(แฟ้มที่ 4/4)</t>
  </si>
  <si>
    <t>Q1/47</t>
  </si>
  <si>
    <t>3.ผู้ถือหุ้นเดิมมาใช้สิทธิ(exercise)(ราคาใช้สิทธิ 1 บาท)ภายในวันที่ 31 มกราคม 2547</t>
  </si>
  <si>
    <t>(196316379*(2-1)/2</t>
  </si>
  <si>
    <t>4. เมื่อวันที่ 31 มีนาคม 2547 มีราคาปิด</t>
  </si>
  <si>
    <t>วันที่ 31มีนาคม 2547 และ 2546</t>
  </si>
  <si>
    <t>C683Q147(แฟ้มที่ 1/3)</t>
  </si>
  <si>
    <t>C683Q147(แฟ้มที่ 2/3)</t>
  </si>
  <si>
    <t>C683Q147(แฟ้มที่ 3/3)</t>
  </si>
  <si>
    <t>ร่างงบการเงิน</t>
  </si>
  <si>
    <t>รายการปรับปรุง</t>
  </si>
  <si>
    <t>REHABCO</t>
  </si>
  <si>
    <t>สัญญา</t>
  </si>
  <si>
    <t>รายงานการประชุม</t>
  </si>
  <si>
    <t>หนังสือรับรอง</t>
  </si>
  <si>
    <t>EXERCISE-Q1/47</t>
  </si>
  <si>
    <t>คงเหลือQ1/47</t>
  </si>
  <si>
    <t>ณ วันที่ 31 มีนาคม 2547</t>
  </si>
  <si>
    <t>จำนวนหุ้นสามัญเทียบเท่าปรับลด</t>
  </si>
  <si>
    <t>หนังสือรับรองของผู้บริหารเพื่อการตรวจสอบบัญชี</t>
  </si>
  <si>
    <t>รายชี่อผู้ถือหุ้นรายใหญ่</t>
  </si>
  <si>
    <t>ราคายุติธรรมของหลักทรัพย์</t>
  </si>
  <si>
    <t>งบดุล/งบกำไรขาดทุน PER AUDIT</t>
  </si>
  <si>
    <t>AA1</t>
  </si>
  <si>
    <t>AA2</t>
  </si>
  <si>
    <t>AA3</t>
  </si>
  <si>
    <t>AA4</t>
  </si>
  <si>
    <t>AA5</t>
  </si>
  <si>
    <t>AA6</t>
  </si>
  <si>
    <t>AA7</t>
  </si>
  <si>
    <t>AA8</t>
  </si>
  <si>
    <t>AA9</t>
  </si>
  <si>
    <t>AA10</t>
  </si>
  <si>
    <t>AA11</t>
  </si>
  <si>
    <t>AA12</t>
  </si>
  <si>
    <t>AA13</t>
  </si>
  <si>
    <t>ข้อมูล</t>
  </si>
  <si>
    <t>ประเภทรายงานส่งตลาด</t>
  </si>
  <si>
    <t>ข้อมูลส่งELCID</t>
  </si>
  <si>
    <t>หุ้นสามัญเดิม</t>
  </si>
  <si>
    <t>เพิ่มทุน</t>
  </si>
  <si>
    <t>W1</t>
  </si>
  <si>
    <t>W2</t>
  </si>
  <si>
    <t>สำรองถ้าหุ้นคงเหลือจากWARRANT</t>
  </si>
  <si>
    <t>คงเหลือรองรับWARRANT</t>
  </si>
  <si>
    <t>ยกเลิกเหลือจากการจัดสรรWARRANT</t>
  </si>
  <si>
    <t>ตลท.รับเป็นหลักทรัพย์จดทะเบียน6/10/46</t>
  </si>
  <si>
    <t>EXERCISE-Q3/46</t>
  </si>
  <si>
    <t>คงเหลือQ3/46</t>
  </si>
  <si>
    <t>EXERCISE-Q4/46</t>
  </si>
  <si>
    <t>คงเหลือQ4/46</t>
  </si>
  <si>
    <t>รวม(หุ้น)</t>
  </si>
  <si>
    <t>รวม(บาท)</t>
  </si>
  <si>
    <t>ส่วนต่ำกว่ามูลค่าหุ้น(บาท)</t>
  </si>
  <si>
    <t>กระทบหุ้น</t>
  </si>
  <si>
    <t>กระทบกำไรต่อหุ้นปรับลด/จำนวนหุ้น</t>
  </si>
  <si>
    <t xml:space="preserve"> </t>
  </si>
  <si>
    <t>รวม</t>
  </si>
  <si>
    <t>C683A046</t>
  </si>
  <si>
    <t>แฟ้มทดสอบความถูกต้องและทดสอบการควบคุม</t>
  </si>
  <si>
    <t>รายได้จากการขายและลูกหนี้การค้า</t>
  </si>
  <si>
    <t>Furniture and</t>
  </si>
  <si>
    <t>Fixtures</t>
  </si>
  <si>
    <t>Page 13 of 15</t>
  </si>
  <si>
    <t xml:space="preserve">       10% of  the authorized share capital.</t>
  </si>
  <si>
    <t>21. The performance</t>
  </si>
  <si>
    <t>9. Advances</t>
  </si>
  <si>
    <t>Page 14 of 15</t>
  </si>
  <si>
    <t xml:space="preserve">                generally  practice of businesses in Thailand.</t>
  </si>
  <si>
    <t xml:space="preserve">    9.73 million baht  totalling 14.02 million baht recognized as revenue, effecting  loss  from impairment of  building 0.94 million</t>
  </si>
  <si>
    <t xml:space="preserve">    statement of income of 2002.</t>
  </si>
  <si>
    <t>Notes to the interim financial statements 24 items are an integral part of these interim statements.</t>
  </si>
  <si>
    <t xml:space="preserve">                  On March 4, 2004, the Company has invested in marketable securities amouting to 1.62 million baht and on </t>
  </si>
  <si>
    <t xml:space="preserve">                rehabilitation,are not   the top ten  shareholders, due to the debt restructuring  of the Company, which is different from</t>
  </si>
  <si>
    <t xml:space="preserve">              Credit risk refers to the risk that counterparty will default on its contractual obligations resulting in  a  financial</t>
  </si>
  <si>
    <t xml:space="preserve">       loss to the Company.    Concentrations of the credit risk  with  respect  to  trade  receivables however , the Company </t>
  </si>
  <si>
    <t xml:space="preserve">        believes it will not suffer  significantly from debt collection because the customer can repay debt. </t>
  </si>
  <si>
    <t xml:space="preserve">              In the case of recognized financial assets, the carrying amount of the assets recorded in balance sheet,  net  of  a</t>
  </si>
  <si>
    <t xml:space="preserve">       portion  of  allowance  for  doubtful  debts,  represents  the  Company   maximum exposure to credit risk.</t>
  </si>
  <si>
    <t xml:space="preserve">              Except   as   discussed  above,  the   Company   also   have   the   credit   risk   of   off-balance   sheet   financial</t>
  </si>
  <si>
    <t xml:space="preserve">              The following methods and assumptions were  used   by  the  Company  in  estimating  fair  value  of  financial</t>
  </si>
  <si>
    <t xml:space="preserve">       instruments as disclosed herein:</t>
  </si>
  <si>
    <t xml:space="preserve">              Cash in hand and at banks, accounts and notes receivable; the  carrying values  approximate  their   fair  values.</t>
  </si>
  <si>
    <t xml:space="preserve">              Bank  overdrafts  and  loans  from  banks  carrying  variable  rates  of  interest  and trade accounts payable; the </t>
  </si>
  <si>
    <t xml:space="preserve">       carrying amounts of these financial instruments approximate their fair values.</t>
  </si>
  <si>
    <t xml:space="preserve">              Long-term  loans  and  long-term   liabilities  under  debt   restructuring  carrying  variable  rate of  interest;  the </t>
  </si>
  <si>
    <t xml:space="preserve">        carrying  amounts of these financial liabilities approximate their fair values.</t>
  </si>
  <si>
    <t>Page 15 of 15</t>
  </si>
  <si>
    <t>Net  earnings</t>
  </si>
  <si>
    <t>Earnings per share</t>
  </si>
  <si>
    <t>(Unit:Baht)</t>
  </si>
  <si>
    <t xml:space="preserve"> are weighted (Unit:Share)</t>
  </si>
  <si>
    <t>Basic  earnings   per  share</t>
  </si>
  <si>
    <t xml:space="preserve">        Profit  (Loss) from normal activities</t>
  </si>
  <si>
    <t xml:space="preserve">        Extraordinary item</t>
  </si>
  <si>
    <t xml:space="preserve">             Profit  from restructuring debt</t>
  </si>
  <si>
    <t xml:space="preserve">Diluted  earnings   per  share </t>
  </si>
  <si>
    <t xml:space="preserve">                   In late 2002, the Company has engaged an independent appraiser to appraise the value of land, vehicles, building and </t>
  </si>
  <si>
    <t xml:space="preserve">                   The building has book value of 38.18 million baht and appraised value of 37.24 million baht  , the impairment amounting to </t>
  </si>
  <si>
    <t xml:space="preserve">    0.94 million baht.   The  machinery has book value of 0.65 million baht  and appraised  value of 4.94 million baht, resulting the </t>
  </si>
  <si>
    <t xml:space="preserve">                    The Company has mortgaged its land , building and machinery thereon and pledged  machinery  with  financial institutions</t>
  </si>
  <si>
    <t xml:space="preserve">    reversal of  loss   from impairment  of   4.28  million  baht  plus the reversal   loss from impairment of land amounting to</t>
  </si>
  <si>
    <t xml:space="preserve">    baht, the net amount  of reversal  of loss from impairment of assets will be 13.08 million baht present as other income in the </t>
  </si>
  <si>
    <t>Page 10 of 15</t>
  </si>
  <si>
    <t>Page 11 of 15</t>
  </si>
  <si>
    <t xml:space="preserve">  (Unit:Thousand Baht)</t>
  </si>
  <si>
    <t xml:space="preserve">Land and </t>
  </si>
  <si>
    <t>Leasehold</t>
  </si>
  <si>
    <t xml:space="preserve">Machinery </t>
  </si>
  <si>
    <t>Building</t>
  </si>
  <si>
    <t>Improvement</t>
  </si>
  <si>
    <t>and Equipment</t>
  </si>
  <si>
    <t>Vehicles</t>
  </si>
  <si>
    <t>Total</t>
  </si>
  <si>
    <t>Brought forward as at January 1,2004</t>
  </si>
  <si>
    <t>Purchase during the period</t>
  </si>
  <si>
    <r>
      <t xml:space="preserve">          </t>
    </r>
    <r>
      <rPr>
        <b/>
        <u val="single"/>
        <sz val="12"/>
        <rFont val="AngsanaUPC"/>
        <family val="1"/>
      </rPr>
      <t>Accumulated Depreciation</t>
    </r>
  </si>
  <si>
    <t>Depreciation during  the period</t>
  </si>
  <si>
    <t>Brought forward net book value</t>
  </si>
  <si>
    <t xml:space="preserve">Carried forward  net book value </t>
  </si>
  <si>
    <t>Carried forward as at  March 31,2004</t>
  </si>
  <si>
    <t xml:space="preserve">       as at January 1,2004</t>
  </si>
  <si>
    <t>3 , 7</t>
  </si>
  <si>
    <t>APC</t>
  </si>
  <si>
    <t>กระดาษทำการจำนวนหุ้นที่ใช้ในการคำนวณกำไรต่อหุ้นปรับลด</t>
  </si>
  <si>
    <t>รายการ</t>
  </si>
  <si>
    <t>APC-W1</t>
  </si>
  <si>
    <t>APC-W2</t>
  </si>
  <si>
    <t>รวม(หน่วย)</t>
  </si>
  <si>
    <t>รวมถัวเฉี่ย(หน่วย)</t>
  </si>
  <si>
    <t xml:space="preserve">จำนวนหุ้นเดิม </t>
  </si>
  <si>
    <t>1.ได้รับอนุญาตจาก กลต.ให้ออกและเสนอขายหลักทรัพย์วันที่ 29 สิงหาคม 2546 ทั้งหมด</t>
  </si>
  <si>
    <t>As at June 30, 2004 and  December 31,2003</t>
  </si>
  <si>
    <t>the Company has employees of 83 persons and 58 persons respectively.</t>
  </si>
  <si>
    <t>5.   Cash and Cash Equivalents</t>
  </si>
  <si>
    <r>
      <t xml:space="preserve">               </t>
    </r>
    <r>
      <rPr>
        <sz val="16"/>
        <rFont val="AngsanaUPC"/>
        <family val="1"/>
      </rPr>
      <t>As at  June 30,2004 and December 31,2003 cash and cash equivalents consist of :</t>
    </r>
  </si>
  <si>
    <t>6.   Current Investments/Long-term Investments</t>
  </si>
  <si>
    <t xml:space="preserve">    6.2  Long-term  investments</t>
  </si>
  <si>
    <t xml:space="preserve">                 As  at  June 30,2004 and December 31,2003  the balances of trade accounts receivable were classified by </t>
  </si>
  <si>
    <t>7.  Trade Accounts Receivable, net</t>
  </si>
  <si>
    <t xml:space="preserve">             As at December 31 , 2003  the Company does not provide allowance for doubtful accounts </t>
  </si>
  <si>
    <t xml:space="preserve">            Inventories , net  as at  June 30,2004 and December 31,2003 consist of :-                  </t>
  </si>
  <si>
    <r>
      <t xml:space="preserve">10.  Property, Plant  and Equipment </t>
    </r>
    <r>
      <rPr>
        <sz val="16"/>
        <rFont val="AngsanaUPC"/>
        <family val="1"/>
      </rPr>
      <t>consist of</t>
    </r>
  </si>
  <si>
    <t>Carried forward as at  June 30,2004</t>
  </si>
  <si>
    <t xml:space="preserve">        as at  June 30,2004</t>
  </si>
  <si>
    <t xml:space="preserve">  million baht and appraised  value is 2.86 million baht,the Company  records appraisal surplus - vehicles amounting to 0.17</t>
  </si>
  <si>
    <t xml:space="preserve">  million baht. Total  appraisal surplus -land and vehicles as at June 30, 2003 will be 3.02 million baht .</t>
  </si>
  <si>
    <t xml:space="preserve">                    As at June 30,2004 and December 31 , 2003, cost of plant and equipment that has totally depreciated but still in use</t>
  </si>
  <si>
    <t xml:space="preserve">          amounting to 8.77 million baht and 6.08 million baht   respectively.</t>
  </si>
  <si>
    <t>11.  Bank Overdrafts and Short-term Loans from Financial Institutions</t>
  </si>
  <si>
    <t>12.  Other Current  Liabilities</t>
  </si>
  <si>
    <t>13.  Share Capital</t>
  </si>
  <si>
    <t xml:space="preserve">      13.2  As  at  June 30,2004 and December 31,2003 the members of the board of directors are the same board before the </t>
  </si>
  <si>
    <t>14.  Warrant</t>
  </si>
  <si>
    <t xml:space="preserve">      14.2  On August 29, 2003 The SEC has approved the Company's proposal for trade APC-W1 and  APC-W2 amounting to </t>
  </si>
  <si>
    <t xml:space="preserve">       14.3   December 24,2003  until  December 30,2003 as warrant for right offering to old  shareholders and exercised </t>
  </si>
  <si>
    <t xml:space="preserve">       14.4  March 11,2004 until March 31,2004 as warrant for right offering to old  shareholders and exercised warrants to be </t>
  </si>
  <si>
    <t>15.  Legal Reserve Fund</t>
  </si>
  <si>
    <t xml:space="preserve">    (จัดสรรให้ผู้ถือหุ้นเดิม ณ วันปิดสมุดทะเบียนผู้ถือหุ้น 27 ธันวาคม 2545)</t>
  </si>
  <si>
    <t>Advance Paint &amp; Chemical (Thailand) Public Co.,  Ltd.</t>
  </si>
  <si>
    <t xml:space="preserve">                                        Balance Sheets</t>
  </si>
  <si>
    <t>Unit :  Baht</t>
  </si>
  <si>
    <t>Page 1 of 15</t>
  </si>
  <si>
    <t>Unaudited</t>
  </si>
  <si>
    <t>Audited</t>
  </si>
  <si>
    <t xml:space="preserve"> but  Reviewed</t>
  </si>
  <si>
    <r>
      <t xml:space="preserve">     </t>
    </r>
    <r>
      <rPr>
        <u val="single"/>
        <sz val="16"/>
        <rFont val="AngsanaUPC"/>
        <family val="1"/>
      </rPr>
      <t>Notes</t>
    </r>
  </si>
  <si>
    <t xml:space="preserve">                </t>
  </si>
  <si>
    <t xml:space="preserve"> Assets</t>
  </si>
  <si>
    <t>December 31,2003</t>
  </si>
  <si>
    <t>Current Assets</t>
  </si>
  <si>
    <t>Cash and cash equivalents</t>
  </si>
  <si>
    <t>Trade accounts receivable</t>
  </si>
  <si>
    <t xml:space="preserve">Inventories, net </t>
  </si>
  <si>
    <t>Other current assets :-</t>
  </si>
  <si>
    <t xml:space="preserve">                        total</t>
  </si>
  <si>
    <t>4. Transactions with related parties</t>
  </si>
  <si>
    <t>Loans to staff</t>
  </si>
  <si>
    <t xml:space="preserve"> May 7, 2004  the Company has received dividend amounting to 40,000 baht.</t>
  </si>
  <si>
    <t>Supplies for sales promotion</t>
  </si>
  <si>
    <t>Prepaid expenses</t>
  </si>
  <si>
    <t>Others</t>
  </si>
  <si>
    <t xml:space="preserve">Total other current assets </t>
  </si>
  <si>
    <t>Total current assets</t>
  </si>
  <si>
    <t>Non-Current Assets</t>
  </si>
  <si>
    <t>Long-term investments</t>
  </si>
  <si>
    <t>Property, plant and equipment,net</t>
  </si>
  <si>
    <t xml:space="preserve">Other non-current  assets </t>
  </si>
  <si>
    <t xml:space="preserve">Total non-current assets </t>
  </si>
  <si>
    <t>Total assets</t>
  </si>
  <si>
    <t xml:space="preserve">                                        Balance Sheets (Cont.)</t>
  </si>
  <si>
    <r>
      <t xml:space="preserve">           </t>
    </r>
    <r>
      <rPr>
        <u val="single"/>
        <sz val="16"/>
        <rFont val="AngsanaUPC"/>
        <family val="1"/>
      </rPr>
      <t xml:space="preserve"> </t>
    </r>
    <r>
      <rPr>
        <b/>
        <u val="single"/>
        <sz val="16"/>
        <rFont val="AngsanaUPC"/>
        <family val="1"/>
      </rPr>
      <t>Liabilities and Shareholders' Equity</t>
    </r>
  </si>
  <si>
    <t>Page 2 of 15</t>
  </si>
  <si>
    <t>Current Liabilities</t>
  </si>
  <si>
    <t>Bank overdrafts and short-term loans from financial institutions</t>
  </si>
  <si>
    <t>Trade accounts  payable</t>
  </si>
  <si>
    <t>Other  current liabilities</t>
  </si>
  <si>
    <t>Accrued expenses</t>
  </si>
  <si>
    <t>Total other  current liabilities</t>
  </si>
  <si>
    <t xml:space="preserve">Total current  liabilities </t>
  </si>
  <si>
    <t xml:space="preserve">Total liabilities </t>
  </si>
  <si>
    <t xml:space="preserve"> Shareholders' Equity</t>
  </si>
  <si>
    <t>Share capital</t>
  </si>
  <si>
    <t xml:space="preserve">418,980,025 common shares of 10.- baht each </t>
  </si>
  <si>
    <t>Issued and paid - up</t>
  </si>
  <si>
    <t xml:space="preserve">221,723,175  common shares of 10.- baht each </t>
  </si>
  <si>
    <t>Appraisal surplus - assets</t>
  </si>
  <si>
    <t>Retained earnings</t>
  </si>
  <si>
    <t>Unappropriated  (Retained loss)</t>
  </si>
  <si>
    <t>Shareholders' equity ,net</t>
  </si>
  <si>
    <t>Total liabilities and shareholders' equity</t>
  </si>
  <si>
    <t xml:space="preserve">                                        Statements of Income</t>
  </si>
  <si>
    <t>Unit : Baht</t>
  </si>
  <si>
    <t>Revenues</t>
  </si>
  <si>
    <t xml:space="preserve">Page 3 of 15 </t>
  </si>
  <si>
    <t>Unaudited but  Reviewed</t>
  </si>
  <si>
    <t>Sales</t>
  </si>
  <si>
    <t>Other incomes</t>
  </si>
  <si>
    <t>Total  revenues</t>
  </si>
  <si>
    <t>Expenses</t>
  </si>
  <si>
    <t>Cost of sales and hire of work</t>
  </si>
  <si>
    <t>Selling and administrative expenses</t>
  </si>
  <si>
    <t xml:space="preserve">Directors' remuneration </t>
  </si>
  <si>
    <t>Total expenses</t>
  </si>
  <si>
    <t>Interest expenses</t>
  </si>
  <si>
    <t>Basic Number of Shares</t>
  </si>
  <si>
    <t>Diluted Number of Shares</t>
  </si>
  <si>
    <t xml:space="preserve">                                  Statements of Cash Flows</t>
  </si>
  <si>
    <t>Cash Flows from Operating Activities</t>
  </si>
  <si>
    <t>operating  activities:</t>
  </si>
  <si>
    <t xml:space="preserve">   Depreciation</t>
  </si>
  <si>
    <t xml:space="preserve">Inventories </t>
  </si>
  <si>
    <t>Other current assets</t>
  </si>
  <si>
    <t>Other non-current assets</t>
  </si>
  <si>
    <t>Trade accounts payable</t>
  </si>
  <si>
    <t xml:space="preserve">Other current liabilities </t>
  </si>
  <si>
    <t xml:space="preserve">         Increase in share capital</t>
  </si>
  <si>
    <t>Cash and cash equivalents at beginning  of  periods</t>
  </si>
  <si>
    <t>Cash and cash equivalents at ending of  periods</t>
  </si>
  <si>
    <t>Disclosures of Suplementary Cash Flows Information :</t>
  </si>
  <si>
    <t xml:space="preserve">             Cash paid during the periods:</t>
  </si>
  <si>
    <t xml:space="preserve">                   Interest expense </t>
  </si>
  <si>
    <t xml:space="preserve"> Issued and</t>
  </si>
  <si>
    <t xml:space="preserve">Appraisal </t>
  </si>
  <si>
    <t xml:space="preserve">paid - up </t>
  </si>
  <si>
    <t>surplus -</t>
  </si>
  <si>
    <t>Notes</t>
  </si>
  <si>
    <t>share capital</t>
  </si>
  <si>
    <t>common  shares</t>
  </si>
  <si>
    <t xml:space="preserve">Legal </t>
  </si>
  <si>
    <t xml:space="preserve">Retained </t>
  </si>
  <si>
    <t>Shareholders'</t>
  </si>
  <si>
    <t xml:space="preserve">reserve </t>
  </si>
  <si>
    <t>equity, net</t>
  </si>
  <si>
    <t>Balance as at  January 1,2003</t>
  </si>
  <si>
    <t>Net  profit</t>
  </si>
  <si>
    <t>Balance as at  January 1,2004</t>
  </si>
  <si>
    <t>Net  loss</t>
  </si>
  <si>
    <t>Page 4 of 15</t>
  </si>
  <si>
    <t xml:space="preserve">                                                          Advance Paint &amp; Chemical (Thailand) Public Co.,  Ltd.</t>
  </si>
  <si>
    <t>1.   General Information</t>
  </si>
  <si>
    <t>Status</t>
  </si>
  <si>
    <t>Advance  Paint  &amp;  Chemical  (Thailand)  Public  Co., Ltd. was</t>
  </si>
  <si>
    <t>Advances</t>
  </si>
  <si>
    <t xml:space="preserve">       14.5  June 23,2004 until June 30,2004 as warrant for right offering to old  shareholders and exercised warrants to be </t>
  </si>
  <si>
    <t>Accrued management salary</t>
  </si>
  <si>
    <t>Doubtful accounts</t>
  </si>
  <si>
    <t>Financial retructuring advisor fee</t>
  </si>
  <si>
    <t xml:space="preserve">   Doubtful accounts</t>
  </si>
  <si>
    <t>Adjustment of appraisal surplus</t>
  </si>
  <si>
    <t xml:space="preserve">Balance as at  June 30,2004 </t>
  </si>
  <si>
    <t>As at June 30, 2004 and  2003 (Unaudited but Reviewed)</t>
  </si>
  <si>
    <t xml:space="preserve">  Promissory notes</t>
  </si>
  <si>
    <t>incorporated as a public limited company under Thai laws.  The Company</t>
  </si>
  <si>
    <t>operates its business  in Thailand.</t>
  </si>
  <si>
    <t>Offices</t>
  </si>
  <si>
    <t xml:space="preserve">                 - Plant</t>
  </si>
  <si>
    <t xml:space="preserve">Bangpa-in  Industrial  Estate  344   Moo 2, Klongjik,  </t>
  </si>
  <si>
    <t>Bangpa-in  District, Ayuthaya 13160.</t>
  </si>
  <si>
    <t xml:space="preserve">                 - Sales office</t>
  </si>
  <si>
    <t xml:space="preserve">410/67-68    Ratchadapisek   Road,   Samsaennok,  Huaykwang District, </t>
  </si>
  <si>
    <t>Bangkok 10320.</t>
  </si>
  <si>
    <t>Main business</t>
  </si>
  <si>
    <t>Manufacturing and distributing paint, industrial paint and related products.</t>
  </si>
  <si>
    <t>Number of employees</t>
  </si>
  <si>
    <t>Page 6 of 15</t>
  </si>
  <si>
    <t>2.    Basis for Presentation of Financial Statements</t>
  </si>
  <si>
    <t>3.  Summary of Significant Accounting Policies</t>
  </si>
  <si>
    <t xml:space="preserve">       3.1  Basis for measurement in preparation of  financial statements</t>
  </si>
  <si>
    <t>assets</t>
  </si>
  <si>
    <t xml:space="preserve">  16</t>
  </si>
  <si>
    <t>Errors adjustment</t>
  </si>
  <si>
    <t>Cash Flows from Investing Activities</t>
  </si>
  <si>
    <t xml:space="preserve">                                  Notes to the Interim  Financial Statements</t>
  </si>
  <si>
    <t xml:space="preserve">Cash in hand </t>
  </si>
  <si>
    <t xml:space="preserve">     Total cash and cash equivalents</t>
  </si>
  <si>
    <t>As at June 30, 2004 and  December 31, 2003</t>
  </si>
  <si>
    <t>June 30,2004</t>
  </si>
  <si>
    <t>As at  June 30, 2004 and  December 31, 2003</t>
  </si>
  <si>
    <t xml:space="preserve">222,453,175  common shares of 10.- baht each </t>
  </si>
  <si>
    <r>
      <t xml:space="preserve">                </t>
    </r>
    <r>
      <rPr>
        <b/>
        <u val="single"/>
        <sz val="12"/>
        <rFont val="AngsanaUPC"/>
        <family val="1"/>
      </rPr>
      <t>Cost</t>
    </r>
  </si>
  <si>
    <t>20.   Reconciliation of Diluted Earnings per Share</t>
  </si>
  <si>
    <t>23. Reclassification of  Financial  Statements</t>
  </si>
  <si>
    <t xml:space="preserve">                  On January 6, 2004 the Company has paid note receivable amounting to 37.50 million baht.</t>
  </si>
  <si>
    <t>The number of shares</t>
  </si>
  <si>
    <t>Page 7 of 15</t>
  </si>
  <si>
    <t xml:space="preserve">      3.2  Revenues recognition</t>
  </si>
  <si>
    <t xml:space="preserve">      3.3  Cash and cash equivalents</t>
  </si>
  <si>
    <t xml:space="preserve">            Cash and cash equivalents consist of cash in hand, cash at banks but excluding time deposits.</t>
  </si>
  <si>
    <t xml:space="preserve">                                    Building</t>
  </si>
  <si>
    <t>30  years</t>
  </si>
  <si>
    <t xml:space="preserve">                                    Machinery and equipment</t>
  </si>
  <si>
    <t>10 - 15  years</t>
  </si>
  <si>
    <t xml:space="preserve">                                    Other fixed assets</t>
  </si>
  <si>
    <t>10  years</t>
  </si>
  <si>
    <t xml:space="preserve">               which  indicate that the recoverable amount (the higher of net selling prize of the particular assets or its value in use) </t>
  </si>
  <si>
    <t xml:space="preserve">      December 31,2003</t>
  </si>
  <si>
    <t>exercise on September  5, 2008 and on September 5, 2010 respectively.</t>
  </si>
  <si>
    <t>baht with a company , the installing  machine will be  finished  around  September 7, 2004 .</t>
  </si>
  <si>
    <t>amounting to 0.50   million baht has been already  withdrawn on August 7, 2003.</t>
  </si>
  <si>
    <t>For the 3 months ended June 30,2004 and 2003, the Company has sales through CSM  Co., Ltd. amounting to</t>
  </si>
  <si>
    <t xml:space="preserve">considering by  past sales (total sales in 2003) as the basis to reward for the benefit of sales of the Company and CSM </t>
  </si>
  <si>
    <t>The outstanding balances CSM Co.,Ltd. have been included under the caption of "Trade account receivables"</t>
  </si>
  <si>
    <t xml:space="preserve">4.82 million baht and 6.25 million baht respectively.  On May 14, 2004, CSM  Co., Ltd  suggests the Company to reward </t>
  </si>
  <si>
    <t>in Progress</t>
  </si>
  <si>
    <t xml:space="preserve">            As at June 30,2004  the Company  has commitments  in  purchase of  machinery  in progress amounting 2.18 million </t>
  </si>
  <si>
    <t xml:space="preserve">               is lower than the book value of the assets.  The impairment  review, will consider to the impairment of an individual</t>
  </si>
  <si>
    <t xml:space="preserve">               assets or a "cash generating unit".</t>
  </si>
  <si>
    <t>3 , 5</t>
  </si>
  <si>
    <t>3 , 8</t>
  </si>
  <si>
    <t>3 , 6 , 22</t>
  </si>
  <si>
    <t>3 , 10</t>
  </si>
  <si>
    <t>3, 16 ,18 ,21</t>
  </si>
  <si>
    <t>4 , 17</t>
  </si>
  <si>
    <t xml:space="preserve"> 3 , 21</t>
  </si>
  <si>
    <t xml:space="preserve"> 3,13,14,20</t>
  </si>
  <si>
    <t xml:space="preserve">               from the impairment of assets in the statement of income.          The Company then will reverse the loss from</t>
  </si>
  <si>
    <t xml:space="preserve">               impairment  of  assets  previously  recognized  when  there  are  indications that impairment will discontinue or will </t>
  </si>
  <si>
    <t xml:space="preserve">              diminish  by such recording in  other incomes. The loss from the revision, however, must not exceed the book value </t>
  </si>
  <si>
    <t xml:space="preserve">              of   the  assets  (net  of  depreciation  and  amortization)   as  if   the Company has never before recognized loss from </t>
  </si>
  <si>
    <t xml:space="preserve">              impairment of assets in previous period.</t>
  </si>
  <si>
    <t xml:space="preserve">               The  Company will consider the impairment of assets when there are  incidents or  changes  in  the  environment</t>
  </si>
  <si>
    <t xml:space="preserve">               In the case that book value of the asset is higher than its recoverable  amount,  the Company  will recognize loss </t>
  </si>
  <si>
    <t xml:space="preserve">             Allowance   for  doubtful  debts  are  provided  for  the  estimated collection losses that may  be  incurred in </t>
  </si>
  <si>
    <t xml:space="preserve">             Inventories are valued at the lower of cost (average method) or net realizable value whichever is the lower.</t>
  </si>
  <si>
    <t>Page 8 of 15</t>
  </si>
  <si>
    <t xml:space="preserve">      The  financial  statements   are   prepared   in   accordance  with  accounting standards pronounced  by The Board of Supervision of Auditing Practices No. 42 (B.E. 2543), "Accounting Standard that declare to use Accounting Standard issued by The Institute  of  Certified  Accountants  and  Auditors of  Thailand  (ICAAT)"  stipulated  by  The Accounting  Act  B.E.  2543.     Such  standards  are  based  on  and  similar  to  those  issued  by  The  International   Accounting  Standards  Board  (IASB),   with  certain   modifications  considered  appropriate  by  ICAAT.    </t>
  </si>
  <si>
    <t xml:space="preserve">Discount on common shares </t>
  </si>
  <si>
    <t>Appropriated - legal reserve fund</t>
  </si>
  <si>
    <r>
      <t xml:space="preserve"> </t>
    </r>
    <r>
      <rPr>
        <u val="single"/>
        <sz val="16"/>
        <rFont val="AngsanaUPC"/>
        <family val="1"/>
      </rPr>
      <t>Notes</t>
    </r>
  </si>
  <si>
    <t>Profit (loss) before interest expenses</t>
  </si>
  <si>
    <t xml:space="preserve">Net profit (loss) </t>
  </si>
  <si>
    <t>Basic Earnings (loss) per Share</t>
  </si>
  <si>
    <t>Diluted Earnings (loss) per Share</t>
  </si>
  <si>
    <t>Page 5 of 15</t>
  </si>
  <si>
    <t>Net profit (loss)</t>
  </si>
  <si>
    <t xml:space="preserve"> Adjustments to reconcile net  profit  (loss) to net cash flows from</t>
  </si>
  <si>
    <t>Operating assets (increase) decrease</t>
  </si>
  <si>
    <t>Short - term loans to related parties</t>
  </si>
  <si>
    <t>Operating liabilities increase (decrease)</t>
  </si>
  <si>
    <t xml:space="preserve">     Net cash used in operating activities</t>
  </si>
  <si>
    <t xml:space="preserve">  Net cash used in investing activities</t>
  </si>
  <si>
    <t>Cash Flows from Financing Activities</t>
  </si>
  <si>
    <t xml:space="preserve">         Discount on common shares  </t>
  </si>
  <si>
    <t>Net cash and cash equivalents decrease</t>
  </si>
  <si>
    <t xml:space="preserve">                   Withholding corporate  income tax </t>
  </si>
  <si>
    <t>3.  Summary of Significant Accounting Policies (Cont.)</t>
  </si>
  <si>
    <t xml:space="preserve">             debt collection.     The  estimation   is  based  on  past  collection  experience  and   current  status  of   receivables.</t>
  </si>
  <si>
    <t xml:space="preserve">                          No depreciation is provided for land , land improvement  and construction in progress.</t>
  </si>
  <si>
    <t xml:space="preserve">               Basic  earnings (loss)  per  share  is  calculated  by  dividing  net  profit (loss)  for  the period  by  the  number of  </t>
  </si>
  <si>
    <t xml:space="preserve">               Diluted earnings (loss) per share is calculated by dividing net profit (loss) for the period by the number of common </t>
  </si>
  <si>
    <t xml:space="preserve">              shares at the balance sheet date and the number of equivalent common  shares (warrant) by weighted according to the</t>
  </si>
  <si>
    <r>
      <t xml:space="preserve">            </t>
    </r>
    <r>
      <rPr>
        <b/>
        <u val="single"/>
        <sz val="12"/>
        <rFont val="AngsanaUPC"/>
        <family val="1"/>
      </rPr>
      <t>Allowance for Impairment</t>
    </r>
  </si>
  <si>
    <t xml:space="preserve">              Under The Public Company  Act (B.E. 2535),  the Company is required to set  aside as a  legal  reserve fund at  </t>
  </si>
  <si>
    <t xml:space="preserve">       least  5%  of its  net  profit  after deduct  accumulated  loss  brought  forward (if  any) until  the  reserve  is  not  less than</t>
  </si>
  <si>
    <t>For the 3 months ended 30  June</t>
  </si>
  <si>
    <t>20.   Reconciliation of Diluted Earnings per Share (Cont.)</t>
  </si>
  <si>
    <t>For the 6 months ended 30 June</t>
  </si>
  <si>
    <t xml:space="preserve">             As at June 30,2004 and  December 31, 2003   the Company has contingent liabilities in respect of bank guarantees  </t>
  </si>
  <si>
    <t>22.  Commitments and Contingent Liabilities</t>
  </si>
  <si>
    <t>Balance as at  June 30,2003</t>
  </si>
  <si>
    <t xml:space="preserve">      as collateral for usage of electricity (Note 22).</t>
  </si>
  <si>
    <t>The Revenue Department accounts  receivable</t>
  </si>
  <si>
    <t>Authorized</t>
  </si>
  <si>
    <t>13,14</t>
  </si>
  <si>
    <t>For the 3 months and 6 months periods ended June 30, 2004 and 2003</t>
  </si>
  <si>
    <t xml:space="preserve">                                             Statements of Changes in Shareholders' Equity</t>
  </si>
  <si>
    <t>For the 6 months  periods ended  June 30, 2004 and 2003</t>
  </si>
  <si>
    <t>Increase in property , plant and equipment</t>
  </si>
  <si>
    <t xml:space="preserve">         Increase (decrease) in bank overdrafts and short-term loans from financial institutions</t>
  </si>
  <si>
    <t>and as at December 31, 2003  (Audited )</t>
  </si>
  <si>
    <t xml:space="preserve">          of business as follows:</t>
  </si>
  <si>
    <t xml:space="preserve"> 4.1 Significant account balances as at June 30,2004 and December 31,2003 are as follows :</t>
  </si>
  <si>
    <t xml:space="preserve"> 4.2 No significant  transation  in  the statements of income for the 6 months ended June 30,2004 and 2003.</t>
  </si>
  <si>
    <t xml:space="preserve">     6.1   Current investments</t>
  </si>
  <si>
    <t xml:space="preserve">                  On March 4, 2004 and May 14, 2004  the Company has invested in marketable securities amouting to 1.45 million </t>
  </si>
  <si>
    <t xml:space="preserve">baht and on 4.08 million baht respectively and the Company sells  the said securities on May 24,2004 and June 1,2004 </t>
  </si>
  <si>
    <t xml:space="preserve">amouting to 4.08 million baht and  3.07 million baht respectively , Profit from sales of the said securities amouting 0.08 </t>
  </si>
  <si>
    <t>million baht and  0.01  million baht respectively</t>
  </si>
  <si>
    <t xml:space="preserve">            Over 3 months but not over 6 months</t>
  </si>
  <si>
    <r>
      <t xml:space="preserve">            </t>
    </r>
    <r>
      <rPr>
        <u val="single"/>
        <sz val="16"/>
        <rFont val="AngsanaUPC"/>
        <family val="1"/>
      </rPr>
      <t>Less</t>
    </r>
    <r>
      <rPr>
        <sz val="16"/>
        <rFont val="AngsanaUPC"/>
        <family val="1"/>
      </rPr>
      <t xml:space="preserve">  Allowance for doubtful accounts</t>
    </r>
  </si>
  <si>
    <t xml:space="preserve">                  Accounts receivable, net</t>
  </si>
  <si>
    <t xml:space="preserve">       it is the part of accounts receivable that overdue more than 6 months.</t>
  </si>
  <si>
    <t xml:space="preserve">             As  at   December 31, 2003 ,  the Company   made  reversals of  allowance  for  obsolete  stock amounting  to  0.65</t>
  </si>
  <si>
    <t xml:space="preserve">     million baht  as  income.</t>
  </si>
  <si>
    <t xml:space="preserve">              Bank overdrafts and short-term loans from financial institutions at as June 30,2004 and December 31,2003 consist of :</t>
  </si>
  <si>
    <t xml:space="preserve">                  The Company has credit line of bank overdrafts amounting to 10 million baht and credit  line of loans from financial</t>
  </si>
  <si>
    <t xml:space="preserve">     land, building and machinery thereon (Note 10).</t>
  </si>
  <si>
    <t>agreement,  whichever is the  higher,the Company  negotiate to pay by  installments.In 2003 the Company has  fully paid ,no</t>
  </si>
  <si>
    <t xml:space="preserve">       13.1  By the shareholders'  meeting dated December 9, 2002, it has been approved to increase share capital from   </t>
  </si>
  <si>
    <t xml:space="preserve">      14.1  As at December 27, 2002 the Company has closed  the share registration book for the first   warrant (APC - W1) </t>
  </si>
  <si>
    <t>years exercise price of 1 baht per share and APC - W2 Warrant 2 at ratio of 2 existing shares : 2 warrants no value</t>
  </si>
  <si>
    <t xml:space="preserve">for 7 years  exercise price  of  1 baht per share).  APC - W1 and APC - W2 can exercise every quaterly (3 months) </t>
  </si>
  <si>
    <t xml:space="preserve">are  last date of  March, June,September and December start on Q3,2003 are September 30, 2003, except last  </t>
  </si>
  <si>
    <t xml:space="preserve">units totalling 251,500,000 units  (APC - W1 Warrant 1 at ratio of 2   existing shares :  1  Warrant  no value  for  5 </t>
  </si>
  <si>
    <t xml:space="preserve">totalling 1,857,050 units of 10 baht each amounting to 18,570,500 baht (1,857,050 shares exercise price at 1 baht per </t>
  </si>
  <si>
    <t xml:space="preserve">2,217,231,750 baht   to 2,223,431,750 baht  which registered with The Ministry of Commcrce,as warrant for right </t>
  </si>
  <si>
    <t>The Company  has  acheived  the debt  performance  in  compliance  with  the  plan  and  start  manufacture  and  sale.</t>
  </si>
  <si>
    <t>on April  5, 2004  has resolved to pay each meeting of 20,000 baht per director.</t>
  </si>
  <si>
    <t>area in Thailand.  As a result, all of the revenues, operating profit (loss) and  assets are reflected in these  financial statements</t>
  </si>
  <si>
    <t>pertain  to the aforementioned industry segment and geographic area.</t>
  </si>
  <si>
    <t>and borrowing from financial institution.</t>
  </si>
  <si>
    <t xml:space="preserve">       instruments as disclose in Note 19.4</t>
  </si>
  <si>
    <t xml:space="preserve">             For the 6 months ended June 30,2004 and 2003 revenues from sales of the Company are decreased but cost of </t>
  </si>
  <si>
    <t xml:space="preserve">sales are increased, selling and administrative expenses are  increased, as well as directors' remuneration are  increased, </t>
  </si>
  <si>
    <t>although  the Company has  increased  sale staff  to stimulate  revenues from sale  but cannot achieve,. the performance</t>
  </si>
  <si>
    <t xml:space="preserve">        position. </t>
  </si>
  <si>
    <t>24.  Financial statement Approval</t>
  </si>
  <si>
    <t xml:space="preserve">      The financial statements have been approved by the director.</t>
  </si>
  <si>
    <t>Deposits  in financial institutions</t>
  </si>
  <si>
    <t>land Improvement</t>
  </si>
  <si>
    <t xml:space="preserve">Planner Co.,Ltd. since October 1,2002 as an advisor of  plan administrator which is the same person of the plan administrator </t>
  </si>
  <si>
    <t xml:space="preserve">            As at June 30 ,2004  the company provide allowance for doubtful accounts  mounting to 4.60 million baht because</t>
  </si>
  <si>
    <t xml:space="preserve">             Depreciation of  fixed assets is calculated by reference to their costs over their estimated useful lives are as follows :-</t>
  </si>
  <si>
    <t>For the 6 months  periods ended June 30, 2004 and 2003</t>
  </si>
  <si>
    <t>Net  cash from (used in) financing activities</t>
  </si>
  <si>
    <t xml:space="preserve">      The Company's financial statements for the 3 months and 6 months ended June 30, 2004 and 2003 are  presented</t>
  </si>
  <si>
    <t xml:space="preserve">      The   preparation  of  financial  statement  in  conformity  with  generally  accepted accounting principles  requires management  to make estimates  and  assumptions that   affect   the  reported  amount  of assets,  liabilities, revenues and expenses   and disclosure  of  contingent assets and liabilities. Actual results may differ from  those estimates estimates.</t>
  </si>
  <si>
    <t xml:space="preserve">The Company pays advance fee of  the court  to sue the old debtor, which had been written - off, in this respect to </t>
  </si>
  <si>
    <t xml:space="preserve">determined at present,  so  it  is  recorded  as an advance. </t>
  </si>
  <si>
    <t xml:space="preserve">     institutions amounting to 40 million baht. The interest rate is MLR(6.00%) per annum. The  credit lines are mortgaged by</t>
  </si>
  <si>
    <t>from the net profit of 2.56 million baht to be net loss of 13.14 million baht (including increase of allowance for doubtful</t>
  </si>
  <si>
    <t xml:space="preserve">accounts of 4.61 million baht )  couple  with  the Company  increase  purchase  of   raw   material   in   the  amount  of </t>
  </si>
  <si>
    <t>10.07 million baht because  the Company expects that the  price of raw material will be increase and to back up the</t>
  </si>
  <si>
    <t>increasing  production  in the future.</t>
  </si>
  <si>
    <t xml:space="preserve">                                                      REVIEWED REPORT OF INDEPENDENT AUDITOR</t>
  </si>
  <si>
    <t xml:space="preserve">                                                      AND THE  INTERIM FINANCIAL STATEMENTS OF</t>
  </si>
  <si>
    <t xml:space="preserve">                                                            ADVANCE PAINT &amp; CHEMICAL (THAILAND) </t>
  </si>
  <si>
    <t xml:space="preserve">                                                     PUBLIC CO.,  LTD.</t>
  </si>
  <si>
    <t xml:space="preserve">                                                      UP TO JUNE 30, 2004 AND 2003</t>
  </si>
  <si>
    <t xml:space="preserve">be compliant with The Revenue Code as an expense for calculate income tax.  Since the refund of the fee cannot be </t>
  </si>
  <si>
    <t xml:space="preserve">  Short-term loans from financial institutions</t>
  </si>
  <si>
    <t xml:space="preserve"> in accordance with  the  requirements of  The Ministerial Regulation B.E. 2546 (2003), the items and meaning of items</t>
  </si>
  <si>
    <t xml:space="preserve"> in the balance sheet and the statement of income of Public Limited Company and in accordance with the announcement</t>
  </si>
  <si>
    <t xml:space="preserve"> of The Department of Commercial Registration regarding  the  form of the financial statement,  dated  September 14,  </t>
  </si>
  <si>
    <t xml:space="preserve">2001 issued  under  The  Accounting  Act  B.E. 2543 (2000)  which is applied for the  financial statements for the period </t>
  </si>
  <si>
    <t xml:space="preserve">      commencing from or subsequent to January 1, 2002.</t>
  </si>
  <si>
    <t>Directors' remuneration  represents  the benefits paid  to  the Company's  directors  exclude salaries  and related  benefits</t>
  </si>
  <si>
    <t>The Company's operations involve a single industry segment in paint manufacturing and are carried on single geographic</t>
  </si>
  <si>
    <t>Presentations  and  Disclosure of  Financial  Instruments,   the  Company uses as  a  guideline  for  disclosure  of   the</t>
  </si>
  <si>
    <t>Company's  financial  instruments  both  on-balance  sheet  and  off-balance sheet.</t>
  </si>
  <si>
    <t>According to The Thai Accounting Standard No. 48 (International Accounting Standard (IAS)  No. 32)</t>
  </si>
  <si>
    <t>Detail of significant accounting policies of financial instruments are disclosed in Note 3.9</t>
  </si>
  <si>
    <t>The Company may have interest rate risk stemming from the fluctuation of market interest rate in the future,which</t>
  </si>
  <si>
    <t>will affect the the performance and cash flows of the Company,causing from deposit in financial institution</t>
  </si>
  <si>
    <t>association No.16 stipulates that it depends on the resolution of the shareholders' meeting.(The shareholders' meeting No1/2004</t>
  </si>
  <si>
    <t xml:space="preserve">        Net profit (loss)</t>
  </si>
  <si>
    <t xml:space="preserve">        Dilute effect of equivalent </t>
  </si>
  <si>
    <t xml:space="preserve">             common shares from </t>
  </si>
  <si>
    <t xml:space="preserve">             exercised warrant </t>
  </si>
  <si>
    <t xml:space="preserve">       Net profit (loss) of common </t>
  </si>
  <si>
    <t xml:space="preserve">             shares if there were </t>
  </si>
  <si>
    <t xml:space="preserve">      For the preparation of comparative financial statements, the Company has reclassified some items of the </t>
  </si>
  <si>
    <t xml:space="preserve"> financial statements of  2003   to conform with the 2004 one's without  effect the operation results and financial </t>
  </si>
  <si>
    <t xml:space="preserve">Discount on </t>
  </si>
  <si>
    <t>fund</t>
  </si>
  <si>
    <t>loss</t>
  </si>
  <si>
    <t>Capital increased from old shareholders</t>
  </si>
  <si>
    <t xml:space="preserve">  exercise warrant</t>
  </si>
  <si>
    <t xml:space="preserve">                trade creditors and borrowings.   The particular recognition methods adopted are disclosed in the individual policy.</t>
  </si>
  <si>
    <t xml:space="preserve">                Financial   instruments  carried  on  the balance sheet  include cash and bank balances, investments, receivables,</t>
  </si>
  <si>
    <t xml:space="preserve">              common shares  at  the  balance  sheet  date.      In  case of a capital increase,   the  number  of   common  shares </t>
  </si>
  <si>
    <t xml:space="preserve">              are weighted  according to the time  of  subscriptions received.</t>
  </si>
  <si>
    <t xml:space="preserve">              period of time as if there were  conversion of common shares at the issued date of equivalent common shares.</t>
  </si>
  <si>
    <r>
      <t xml:space="preserve">                  </t>
    </r>
    <r>
      <rPr>
        <sz val="16"/>
        <rFont val="AngsanaUPC"/>
        <family val="1"/>
      </rPr>
      <t xml:space="preserve">Long-term  investments  were deposits  in financial institutions amounting  to 0.2 million baht have been pledged </t>
    </r>
  </si>
  <si>
    <t>Page 9 of 15</t>
  </si>
  <si>
    <t xml:space="preserve">            Not over 3 months </t>
  </si>
  <si>
    <t xml:space="preserve">                    Total</t>
  </si>
  <si>
    <t xml:space="preserve">           ages as follows :-</t>
  </si>
  <si>
    <t xml:space="preserve">            Over 6 months </t>
  </si>
  <si>
    <t xml:space="preserve">       because the  management  believe that all receivables can be collected.</t>
  </si>
  <si>
    <t xml:space="preserve">            Finished goods</t>
  </si>
  <si>
    <t xml:space="preserve">            Raw materials</t>
  </si>
  <si>
    <t xml:space="preserve">            Packing materials</t>
  </si>
  <si>
    <t xml:space="preserve">           Work in process</t>
  </si>
  <si>
    <r>
      <t xml:space="preserve">            </t>
    </r>
    <r>
      <rPr>
        <u val="single"/>
        <sz val="16"/>
        <rFont val="AngsanaUPC"/>
        <family val="1"/>
      </rPr>
      <t>Less</t>
    </r>
    <r>
      <rPr>
        <sz val="16"/>
        <rFont val="AngsanaUPC"/>
        <family val="1"/>
      </rPr>
      <t xml:space="preserve"> Allowance for obsolete stock</t>
    </r>
  </si>
  <si>
    <t xml:space="preserve">                    Inventories, net</t>
  </si>
  <si>
    <t xml:space="preserve">                1,674.80 million baht  to 4,189.80 million baht by issuing  251.5  million common shares at par value of 10.-baht</t>
  </si>
  <si>
    <t xml:space="preserve">                 totalling  2,515  million baht.  Registered with The Department of Commercial Registration on January 9, 2003.</t>
  </si>
  <si>
    <t>Page 12 of 15</t>
  </si>
  <si>
    <t xml:space="preserve"> 9</t>
  </si>
  <si>
    <t xml:space="preserve"> 4</t>
  </si>
  <si>
    <t>3,13,14,20</t>
  </si>
  <si>
    <t>as soon as the good is duely  received by the buyer, which the buyer can change  goods  whenever the goods are not  good,</t>
  </si>
  <si>
    <t>allowances.</t>
  </si>
  <si>
    <t xml:space="preserve">         Sales income represents the invoiced  value, excluding value added tax, of goods supplied after deducting discounts and </t>
  </si>
  <si>
    <t xml:space="preserve">         Besides, the recognition of revenues from sales is regarded as income when the ownership is transferred to buyer </t>
  </si>
  <si>
    <t>recognized at the completion of finished service provided and presented according to the value of the hire of work contract.</t>
  </si>
  <si>
    <t xml:space="preserve">the Company will  issue credit note  within 10 days after the date of received from buyer. Proceeds from hire of work are  </t>
  </si>
  <si>
    <t xml:space="preserve">            the said  related parties.The effects of these transations with related parties arising from transations in the normal course </t>
  </si>
  <si>
    <t xml:space="preserve">      The company has certain transations with related parties assets,liabilities and expenses arose from transations with</t>
  </si>
  <si>
    <t>amounting  to 0.20 million  baht which were secured by time deposits (Note 6).   The former  collateral of  time deposits</t>
  </si>
  <si>
    <r>
      <t xml:space="preserve">19.  </t>
    </r>
    <r>
      <rPr>
        <b/>
        <sz val="16"/>
        <rFont val="AngsanaUPC"/>
        <family val="1"/>
      </rPr>
      <t>Disclosure of Financial Instruments (Cont.)</t>
    </r>
  </si>
  <si>
    <t>and 1,927 and 1,036 and 2,058  thounsonds bath respectively.</t>
  </si>
  <si>
    <t xml:space="preserve">                   Depreciation  in statements of income for the 3 months and 6 months ended  June 30, 2004 and 2003  amounting  to  938  </t>
  </si>
  <si>
    <t xml:space="preserve">     12.1  As at  June 30,2004 and December 31,2003 the technical service and licensing agreement which will be expired in 2006.</t>
  </si>
  <si>
    <t xml:space="preserve">The Company has agreed to pay  the  loyalty  fee  calculated at a percentage  to  sales or minimum  fees as stipulated under the </t>
  </si>
  <si>
    <t>outstanding balance.</t>
  </si>
  <si>
    <t xml:space="preserve">     12.2  As at March 31,2004 the Company has accrued fee amounting to 0.30 million baht, due to the Company hired Bangpa - in</t>
  </si>
  <si>
    <t xml:space="preserve">continuously after The Central Bankruptcy Court has ordered to terminate the rehabilitation process, to manage outstanding </t>
  </si>
  <si>
    <t xml:space="preserve">management and legal matters by monthly period in the rate of 0.3 million baht of each month, if the Company want to cancel,the </t>
  </si>
  <si>
    <t xml:space="preserve"> to cancel from May 1 ,2004. The board of directors meeting No.2/2004 on May 12, 2004 has approved to cease the hire.</t>
  </si>
  <si>
    <t xml:space="preserve">Company must inform in writing to the advisor 3 months in advance.  On Febuary 1,2004 the Company has informed the advisor </t>
  </si>
  <si>
    <t>June 30, 2004 common share's   fair value  is  1.47 baht each and APC-W1 and APC-W2 have fair value 0.60 baht</t>
  </si>
  <si>
    <t xml:space="preserve">offering to old  shareholders and  no exercised warrants to be common shares amounting to 196,206,379 units.On </t>
  </si>
  <si>
    <t xml:space="preserve">2,223,431,750 baht   to 2,224,531,750 baht  which registered with The Ministry of Commcrce,as warrant for right </t>
  </si>
  <si>
    <t>per share  amounting to 990,000  baht). On July 8, 2004 the Company has increased its paid-up capital from</t>
  </si>
  <si>
    <t xml:space="preserve"> baht each amounting to 1,100,000  baht (1,100,000 shares exercise price at 1 baht per  share, share discount 9 baht </t>
  </si>
  <si>
    <t xml:space="preserve">common shares amounting to 0 units ( APC-W1)  and 110,000 units ( APC-W2) totalling 110,000 units of 10 </t>
  </si>
  <si>
    <t>and 1.01 baht respectively.</t>
  </si>
  <si>
    <t>March 31, 2004 common share's   fair value  is  2 baht each and APC-W1 and APC-W2 have fair value 1.02 baht</t>
  </si>
  <si>
    <t xml:space="preserve">offering to old  shareholders and  no exercised warrants to be common shares amounting to 196,316,379 units.On </t>
  </si>
  <si>
    <t>per share  amounting to 5,580,000  baht). On April 5, 2004 the Company has increased its paid-up capital from</t>
  </si>
  <si>
    <t xml:space="preserve">baht each amounting to 6,200,000  baht (6,200,000 shares exercise price at 1 baht per  share, share discount 9 baht </t>
  </si>
  <si>
    <t xml:space="preserve">common shares amounting to 120,000 units ( APC-W1)  and 500,000 units ( APC-W2) totalling 620,000 units of 10 </t>
  </si>
  <si>
    <t>APC-W1 and APC-W2 have fair value 1.72 baht and 1.78 baht respectively. (Note 20)</t>
  </si>
  <si>
    <t xml:space="preserve">amounting to 196,936,379 units.On December 31, 2003 common share's   fair value is  3.16 baht each and </t>
  </si>
  <si>
    <t>of Commcrce,as warrant for right  offering to old  shareholders and  no exercised warrants to be common shares</t>
  </si>
  <si>
    <t>increased its paid-up capital from 1,693,370,750 baht  to 2,217,231,750 baht  which registered with The Ministry</t>
  </si>
  <si>
    <t>share, share discount 9 baht per share amounting to 471,474,900 baht). On January 13, 2004 the Company has</t>
  </si>
  <si>
    <t xml:space="preserve">52,386,100 units of 10 baht each amounting to 523,861,000  baht (52,386,100 shares exercise price at 1 baht per  </t>
  </si>
  <si>
    <t>warrants to be  common shares amounting to 20,261,200 units ( APC-W1)and 32,124,900 units ( APC-W2) totalling</t>
  </si>
  <si>
    <t>83,740,004 units  and 167,480,025 units respectively totalling  251,220,029 units  and  Report  of Extraordinary</t>
  </si>
  <si>
    <t>Shareholders Meeting No. 1/2546 held on September 26,2003 have been unanimously approved for proceeding to cancel</t>
  </si>
  <si>
    <t>the unallocated 13,500 units and 27,000 units  respectively as warrant for right offering to old shareholders and exercised</t>
  </si>
  <si>
    <t xml:space="preserve">warrants to be common shares until  September 30,2003 amounting to 602,350 units and 1,254,700 units  respectively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</si>
</sst>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 * \-#,##0_ ;_ * &quot;-&quot;_ ;_ @_ "/>
    <numFmt numFmtId="173" formatCode="#,##0;\(#,##0\)"/>
    <numFmt numFmtId="174" formatCode="#,##0.00;\(#,##0.00\)"/>
    <numFmt numFmtId="175" formatCode="_-* #,##0_-;\-* #,##0_-;_-* &quot;-&quot;??_-;_-@_-"/>
    <numFmt numFmtId="176" formatCode="_ * #,##0_ ;_ * \-#,##0_ ;_ * &quot;-&quot;??_ ;_ @_ "/>
    <numFmt numFmtId="177" formatCode="#,##0\ ;\(#,##0\)"/>
    <numFmt numFmtId="178" formatCode="#,##0.00;\(#,##0\)"/>
    <numFmt numFmtId="179" formatCode="_ * #,##0_ ;_ * \-#,##0_ ;_ * &quot;-        &quot;_ ;_ @_ "/>
    <numFmt numFmtId="180" formatCode="0.0%"/>
    <numFmt numFmtId="181" formatCode="0_ ;\-0\ "/>
    <numFmt numFmtId="182" formatCode="#,##0_ ;\-#,##0\ "/>
    <numFmt numFmtId="183" formatCode="#,##0.00_ ;\-#,##0.00\ "/>
    <numFmt numFmtId="184" formatCode="#,##0.00;\ \(#,##0.00\)"/>
    <numFmt numFmtId="185" formatCode="[$-101041E]d\ mmmm\ yyyy;@"/>
    <numFmt numFmtId="186" formatCode="#,##0.0;\ \(##,#00\)"/>
    <numFmt numFmtId="187" formatCode="#,##0;\ \(##,#00\)"/>
    <numFmt numFmtId="188" formatCode="#,##0.0000;\ \(#,##0.0000\)"/>
    <numFmt numFmtId="189" formatCode="_ * #,##0.00_ ;_ * \-#,##0.00_ ;_ * &quot;-&quot;_ ;_ @_ "/>
    <numFmt numFmtId="190" formatCode="_(* #,##0.0000_);_(* \(#,##0.0000\);_(* &quot;-&quot;??_);_(@_)"/>
    <numFmt numFmtId="191" formatCode="0.0000"/>
    <numFmt numFmtId="192" formatCode="_ * #,##0.00_ ;_ * \-#,##0.00_ ;_ * &quot;-&quot;??_ ;_ @_ "/>
    <numFmt numFmtId="193" formatCode="0.0000_);\(0.0000\)"/>
    <numFmt numFmtId="194" formatCode="#,##0.0000_);\(#,##0.0000\)"/>
    <numFmt numFmtId="195" formatCode="0_);\(0\)"/>
    <numFmt numFmtId="196" formatCode="#,##0.00;[Red]\(#,##0.00\)"/>
    <numFmt numFmtId="197" formatCode="[$-F800]dddd\,\ mmmm\ dd\,\ yyyy"/>
    <numFmt numFmtId="198" formatCode="_-* #,##0.0_-;\-* #,##0.0_-;_-* &quot;-&quot;??_-;_-@_-"/>
    <numFmt numFmtId="199" formatCode="#,##0;[Red]#,##0"/>
  </numFmts>
  <fonts count="29">
    <font>
      <sz val="14"/>
      <name val="BrowalliaUPC"/>
      <family val="0"/>
    </font>
    <font>
      <b/>
      <sz val="14"/>
      <name val="BrowalliaUPC"/>
      <family val="0"/>
    </font>
    <font>
      <i/>
      <sz val="14"/>
      <name val="BrowalliaUPC"/>
      <family val="0"/>
    </font>
    <font>
      <b/>
      <i/>
      <sz val="14"/>
      <name val="BrowalliaUPC"/>
      <family val="0"/>
    </font>
    <font>
      <sz val="16"/>
      <name val="AngsanaUPC"/>
      <family val="1"/>
    </font>
    <font>
      <b/>
      <sz val="16"/>
      <name val="AngsanaUPC"/>
      <family val="1"/>
    </font>
    <font>
      <u val="single"/>
      <sz val="16"/>
      <name val="AngsanaUPC"/>
      <family val="1"/>
    </font>
    <font>
      <b/>
      <u val="single"/>
      <sz val="16"/>
      <name val="AngsanaUPC"/>
      <family val="1"/>
    </font>
    <font>
      <b/>
      <i/>
      <sz val="16"/>
      <name val="AngsanaUPC"/>
      <family val="1"/>
    </font>
    <font>
      <sz val="14"/>
      <name val="AngsanaUPC"/>
      <family val="1"/>
    </font>
    <font>
      <u val="single"/>
      <sz val="12.6"/>
      <color indexed="12"/>
      <name val="BrowalliaUPC"/>
      <family val="0"/>
    </font>
    <font>
      <u val="single"/>
      <sz val="12.6"/>
      <color indexed="36"/>
      <name val="BrowalliaUPC"/>
      <family val="0"/>
    </font>
    <font>
      <sz val="15"/>
      <name val="AngsanaUPC"/>
      <family val="1"/>
    </font>
    <font>
      <sz val="18"/>
      <name val="AngsanaUPC"/>
      <family val="1"/>
    </font>
    <font>
      <b/>
      <sz val="14"/>
      <name val="AngsanaUPC"/>
      <family val="1"/>
    </font>
    <font>
      <b/>
      <sz val="15"/>
      <name val="AngsanaUPC"/>
      <family val="1"/>
    </font>
    <font>
      <b/>
      <sz val="18"/>
      <name val="Browallia New"/>
      <family val="2"/>
    </font>
    <font>
      <sz val="16"/>
      <name val="Browallia New"/>
      <family val="0"/>
    </font>
    <font>
      <b/>
      <i/>
      <sz val="16"/>
      <name val="Browallia New"/>
      <family val="0"/>
    </font>
    <font>
      <b/>
      <sz val="16"/>
      <name val="Browallia New"/>
      <family val="0"/>
    </font>
    <font>
      <b/>
      <sz val="24"/>
      <name val="AngsanaUPC"/>
      <family val="1"/>
    </font>
    <font>
      <b/>
      <sz val="24"/>
      <name val="BrowalliaUPC"/>
      <family val="0"/>
    </font>
    <font>
      <b/>
      <sz val="26"/>
      <name val="AngsanaUPC"/>
      <family val="1"/>
    </font>
    <font>
      <u val="single"/>
      <sz val="15"/>
      <name val="AngsanaUPC"/>
      <family val="1"/>
    </font>
    <font>
      <sz val="12"/>
      <name val="AngsanaUPC"/>
      <family val="1"/>
    </font>
    <font>
      <b/>
      <u val="single"/>
      <sz val="14"/>
      <name val="AngsanaUPC"/>
      <family val="1"/>
    </font>
    <font>
      <b/>
      <sz val="12"/>
      <name val="AngsanaUPC"/>
      <family val="1"/>
    </font>
    <font>
      <b/>
      <u val="single"/>
      <sz val="12"/>
      <name val="AngsanaUPC"/>
      <family val="1"/>
    </font>
    <font>
      <u val="single"/>
      <sz val="14"/>
      <name val="AngsanaUPC"/>
      <family val="1"/>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17">
    <xf numFmtId="0" fontId="0" fillId="0" borderId="0" xfId="0" applyAlignment="1">
      <alignment/>
    </xf>
    <xf numFmtId="0" fontId="0" fillId="0" borderId="0" xfId="0" applyFont="1" applyBorder="1" applyAlignment="1">
      <alignment horizontal="centerContinuous"/>
    </xf>
    <xf numFmtId="176" fontId="0" fillId="0" borderId="0" xfId="0" applyNumberFormat="1" applyFont="1" applyBorder="1" applyAlignment="1">
      <alignment horizontal="centerContinuous" wrapText="1"/>
    </xf>
    <xf numFmtId="0" fontId="0" fillId="0" borderId="0" xfId="0" applyNumberFormat="1" applyFont="1" applyBorder="1" applyAlignment="1">
      <alignment horizontal="center" wrapText="1"/>
    </xf>
    <xf numFmtId="0" fontId="0" fillId="0" borderId="0" xfId="0" applyNumberFormat="1" applyFont="1" applyBorder="1" applyAlignment="1">
      <alignment horizontal="center"/>
    </xf>
    <xf numFmtId="172" fontId="0" fillId="0" borderId="0" xfId="15" applyNumberFormat="1" applyBorder="1" applyAlignment="1">
      <alignment horizontal="centerContinuous"/>
    </xf>
    <xf numFmtId="172" fontId="0" fillId="0" borderId="0" xfId="15" applyNumberFormat="1" applyFont="1" applyBorder="1" applyAlignment="1">
      <alignment/>
    </xf>
    <xf numFmtId="172" fontId="0" fillId="0" borderId="0" xfId="15" applyNumberFormat="1" applyFont="1" applyBorder="1" applyAlignment="1">
      <alignment/>
    </xf>
    <xf numFmtId="169" fontId="0" fillId="0" borderId="0" xfId="15" applyNumberFormat="1" applyBorder="1" applyAlignment="1">
      <alignment horizontal="centerContinuous"/>
    </xf>
    <xf numFmtId="0" fontId="0" fillId="0" borderId="0" xfId="0" applyFont="1" applyBorder="1" applyAlignment="1">
      <alignment/>
    </xf>
    <xf numFmtId="0" fontId="4" fillId="0" borderId="0" xfId="0" applyFont="1" applyAlignment="1">
      <alignment/>
    </xf>
    <xf numFmtId="176" fontId="4" fillId="0" borderId="0" xfId="0" applyNumberFormat="1" applyFont="1" applyAlignment="1">
      <alignment/>
    </xf>
    <xf numFmtId="0" fontId="4" fillId="0" borderId="0" xfId="0" applyFont="1" applyAlignment="1">
      <alignment/>
    </xf>
    <xf numFmtId="0" fontId="4" fillId="0" borderId="0" xfId="0" applyNumberFormat="1" applyFont="1" applyAlignment="1">
      <alignment/>
    </xf>
    <xf numFmtId="0" fontId="5" fillId="0" borderId="0" xfId="0" applyFont="1" applyAlignment="1">
      <alignment horizontal="centerContinuous"/>
    </xf>
    <xf numFmtId="169" fontId="4" fillId="0" borderId="0" xfId="15" applyNumberFormat="1" applyFont="1" applyAlignment="1">
      <alignment/>
    </xf>
    <xf numFmtId="172" fontId="4" fillId="0" borderId="0" xfId="15" applyNumberFormat="1" applyFont="1" applyAlignment="1">
      <alignment/>
    </xf>
    <xf numFmtId="176" fontId="5" fillId="0" borderId="0" xfId="0" applyNumberFormat="1" applyFont="1" applyAlignment="1">
      <alignment horizontal="centerContinuous"/>
    </xf>
    <xf numFmtId="169" fontId="5" fillId="0" borderId="0" xfId="15" applyNumberFormat="1" applyFont="1" applyAlignment="1">
      <alignment horizontal="centerContinuous"/>
    </xf>
    <xf numFmtId="172" fontId="5" fillId="0" borderId="0" xfId="15" applyNumberFormat="1" applyFont="1" applyAlignment="1">
      <alignment horizontal="centerContinuous"/>
    </xf>
    <xf numFmtId="0" fontId="5" fillId="0" borderId="0" xfId="0" applyFont="1" applyAlignment="1">
      <alignment/>
    </xf>
    <xf numFmtId="176" fontId="4" fillId="0" borderId="0" xfId="0" applyNumberFormat="1" applyFont="1" applyAlignment="1">
      <alignment horizontal="centerContinuous"/>
    </xf>
    <xf numFmtId="0" fontId="5" fillId="0" borderId="0" xfId="0" applyFont="1" applyAlignment="1">
      <alignment horizontal="center"/>
    </xf>
    <xf numFmtId="169" fontId="4" fillId="0" borderId="0" xfId="15" applyNumberFormat="1" applyFont="1" applyAlignment="1">
      <alignment horizontal="right"/>
    </xf>
    <xf numFmtId="169" fontId="4" fillId="0" borderId="0" xfId="15" applyNumberFormat="1" applyFont="1" applyBorder="1" applyAlignment="1">
      <alignment/>
    </xf>
    <xf numFmtId="0" fontId="5" fillId="0" borderId="0" xfId="0" applyFont="1" applyAlignment="1">
      <alignment/>
    </xf>
    <xf numFmtId="0" fontId="4" fillId="0" borderId="0" xfId="0" applyFont="1" applyBorder="1" applyAlignment="1">
      <alignment horizontal="centerContinuous"/>
    </xf>
    <xf numFmtId="175" fontId="4" fillId="0" borderId="0" xfId="15" applyNumberFormat="1" applyFont="1" applyAlignment="1">
      <alignment/>
    </xf>
    <xf numFmtId="172" fontId="4" fillId="0" borderId="1" xfId="15" applyNumberFormat="1" applyFont="1" applyBorder="1" applyAlignment="1">
      <alignment/>
    </xf>
    <xf numFmtId="176" fontId="4" fillId="0" borderId="0" xfId="0" applyNumberFormat="1" applyFont="1" applyAlignment="1" quotePrefix="1">
      <alignment/>
    </xf>
    <xf numFmtId="172" fontId="4" fillId="0" borderId="0" xfId="15" applyNumberFormat="1" applyFont="1" applyBorder="1" applyAlignment="1">
      <alignment/>
    </xf>
    <xf numFmtId="172" fontId="4" fillId="0" borderId="2" xfId="15" applyNumberFormat="1" applyFont="1" applyBorder="1" applyAlignment="1">
      <alignment/>
    </xf>
    <xf numFmtId="0" fontId="4" fillId="0" borderId="0" xfId="0" applyFont="1" applyAlignment="1">
      <alignment horizontal="right"/>
    </xf>
    <xf numFmtId="172" fontId="4" fillId="0" borderId="0" xfId="15" applyNumberFormat="1" applyFont="1" applyAlignment="1">
      <alignment horizontal="right"/>
    </xf>
    <xf numFmtId="174" fontId="4" fillId="0" borderId="0" xfId="0" applyNumberFormat="1" applyFont="1" applyAlignment="1">
      <alignment/>
    </xf>
    <xf numFmtId="169" fontId="4" fillId="0" borderId="0" xfId="15" applyNumberFormat="1" applyFont="1" applyBorder="1" applyAlignment="1">
      <alignment horizontal="centerContinuous"/>
    </xf>
    <xf numFmtId="176" fontId="4" fillId="0" borderId="0" xfId="0" applyNumberFormat="1" applyFont="1" applyBorder="1" applyAlignment="1">
      <alignment/>
    </xf>
    <xf numFmtId="178" fontId="4" fillId="0" borderId="1" xfId="15" applyNumberFormat="1" applyFont="1" applyBorder="1" applyAlignment="1">
      <alignment/>
    </xf>
    <xf numFmtId="0" fontId="4" fillId="0" borderId="0" xfId="0" applyFont="1" applyAlignment="1">
      <alignment horizontal="left"/>
    </xf>
    <xf numFmtId="176" fontId="4" fillId="0" borderId="0" xfId="0" applyNumberFormat="1" applyFont="1" applyAlignment="1" quotePrefix="1">
      <alignment horizontal="center"/>
    </xf>
    <xf numFmtId="173" fontId="4" fillId="0" borderId="0" xfId="15" applyNumberFormat="1" applyFont="1" applyBorder="1" applyAlignment="1">
      <alignment/>
    </xf>
    <xf numFmtId="174" fontId="4" fillId="0" borderId="0" xfId="15" applyNumberFormat="1" applyFont="1" applyBorder="1" applyAlignment="1">
      <alignment/>
    </xf>
    <xf numFmtId="175" fontId="4" fillId="0" borderId="0" xfId="15" applyNumberFormat="1" applyFont="1" applyBorder="1" applyAlignment="1">
      <alignment/>
    </xf>
    <xf numFmtId="171" fontId="4" fillId="0" borderId="0" xfId="15" applyFont="1" applyBorder="1" applyAlignment="1">
      <alignment/>
    </xf>
    <xf numFmtId="176" fontId="4" fillId="0" borderId="0" xfId="0" applyNumberFormat="1" applyFont="1" applyBorder="1" applyAlignment="1">
      <alignment horizontal="centerContinuous"/>
    </xf>
    <xf numFmtId="169" fontId="4" fillId="0" borderId="0" xfId="0" applyNumberFormat="1" applyFont="1" applyAlignment="1">
      <alignment/>
    </xf>
    <xf numFmtId="0" fontId="4" fillId="0" borderId="0" xfId="0" applyFont="1" applyAlignment="1">
      <alignment horizontal="justify" wrapText="1" indent="2"/>
    </xf>
    <xf numFmtId="176" fontId="4" fillId="0" borderId="0" xfId="15" applyNumberFormat="1" applyFont="1" applyAlignment="1">
      <alignment/>
    </xf>
    <xf numFmtId="169" fontId="4" fillId="0" borderId="0" xfId="15" applyNumberFormat="1" applyFont="1" applyBorder="1" applyAlignment="1">
      <alignment/>
    </xf>
    <xf numFmtId="175" fontId="4" fillId="0" borderId="0" xfId="15" applyNumberFormat="1" applyFont="1" applyBorder="1" applyAlignment="1">
      <alignment/>
    </xf>
    <xf numFmtId="181" fontId="4" fillId="0" borderId="0" xfId="15" applyNumberFormat="1" applyFont="1" applyBorder="1" applyAlignment="1">
      <alignment/>
    </xf>
    <xf numFmtId="0" fontId="4" fillId="0" borderId="0" xfId="0" applyFont="1" applyAlignment="1" quotePrefix="1">
      <alignment horizontal="left"/>
    </xf>
    <xf numFmtId="175" fontId="4" fillId="0" borderId="3" xfId="15" applyNumberFormat="1" applyFont="1" applyBorder="1" applyAlignment="1">
      <alignment/>
    </xf>
    <xf numFmtId="176" fontId="4" fillId="0" borderId="0" xfId="0" applyNumberFormat="1" applyFont="1" applyBorder="1" applyAlignment="1">
      <alignment horizontal="center"/>
    </xf>
    <xf numFmtId="175" fontId="4" fillId="0" borderId="0" xfId="15" applyNumberFormat="1" applyFont="1" applyAlignment="1">
      <alignment/>
    </xf>
    <xf numFmtId="169" fontId="4" fillId="0" borderId="0" xfId="0" applyNumberFormat="1" applyFont="1" applyBorder="1" applyAlignment="1">
      <alignment/>
    </xf>
    <xf numFmtId="172" fontId="4" fillId="0" borderId="0" xfId="15" applyNumberFormat="1" applyFont="1" applyBorder="1" applyAlignment="1">
      <alignment horizontal="right"/>
    </xf>
    <xf numFmtId="176" fontId="4" fillId="0" borderId="0" xfId="15" applyNumberFormat="1" applyFont="1" applyBorder="1" applyAlignment="1">
      <alignment/>
    </xf>
    <xf numFmtId="176" fontId="4" fillId="0" borderId="0" xfId="15" applyNumberFormat="1"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Alignment="1">
      <alignment horizontal="center"/>
    </xf>
    <xf numFmtId="0" fontId="4" fillId="0" borderId="0" xfId="0" applyFont="1" applyBorder="1" applyAlignment="1">
      <alignment/>
    </xf>
    <xf numFmtId="169" fontId="4" fillId="0" borderId="0" xfId="15" applyNumberFormat="1" applyFont="1" applyBorder="1" applyAlignment="1" quotePrefix="1">
      <alignment horizontal="center"/>
    </xf>
    <xf numFmtId="0" fontId="7" fillId="0" borderId="0" xfId="0" applyFont="1" applyAlignment="1">
      <alignment/>
    </xf>
    <xf numFmtId="172" fontId="4" fillId="0" borderId="3" xfId="15" applyNumberFormat="1" applyFont="1" applyBorder="1" applyAlignment="1">
      <alignment/>
    </xf>
    <xf numFmtId="176" fontId="4" fillId="0" borderId="0" xfId="0" applyNumberFormat="1" applyFont="1" applyFill="1" applyBorder="1" applyAlignment="1">
      <alignment horizontal="center"/>
    </xf>
    <xf numFmtId="172" fontId="4" fillId="0" borderId="4" xfId="15" applyNumberFormat="1" applyFont="1" applyBorder="1" applyAlignment="1">
      <alignment/>
    </xf>
    <xf numFmtId="38" fontId="4" fillId="0" borderId="0" xfId="0" applyNumberFormat="1" applyFont="1" applyFill="1" applyAlignment="1">
      <alignment/>
    </xf>
    <xf numFmtId="38" fontId="6" fillId="0" borderId="0" xfId="0" applyNumberFormat="1" applyFont="1" applyFill="1" applyAlignment="1">
      <alignment horizontal="left"/>
    </xf>
    <xf numFmtId="38" fontId="4" fillId="0" borderId="0" xfId="0" applyNumberFormat="1" applyFont="1" applyFill="1" applyBorder="1" applyAlignment="1">
      <alignment/>
    </xf>
    <xf numFmtId="38" fontId="4" fillId="0" borderId="0" xfId="0" applyNumberFormat="1" applyFont="1" applyFill="1" applyBorder="1" applyAlignment="1">
      <alignment horizontal="center"/>
    </xf>
    <xf numFmtId="38" fontId="4" fillId="0" borderId="0" xfId="15" applyNumberFormat="1" applyFont="1" applyFill="1" applyBorder="1" applyAlignment="1">
      <alignment horizontal="right"/>
    </xf>
    <xf numFmtId="173" fontId="4" fillId="0" borderId="0" xfId="15" applyNumberFormat="1" applyFont="1" applyFill="1" applyBorder="1" applyAlignment="1">
      <alignment/>
    </xf>
    <xf numFmtId="0" fontId="6" fillId="0" borderId="0" xfId="0" applyFont="1" applyBorder="1" applyAlignment="1">
      <alignment horizontal="center"/>
    </xf>
    <xf numFmtId="172" fontId="5" fillId="0" borderId="0" xfId="15" applyNumberFormat="1" applyFont="1" applyBorder="1" applyAlignment="1">
      <alignment/>
    </xf>
    <xf numFmtId="176" fontId="5" fillId="0" borderId="0" xfId="0" applyNumberFormat="1" applyFont="1" applyAlignment="1">
      <alignment/>
    </xf>
    <xf numFmtId="176" fontId="8" fillId="0" borderId="0" xfId="0" applyNumberFormat="1" applyFont="1" applyAlignment="1">
      <alignment/>
    </xf>
    <xf numFmtId="169" fontId="5" fillId="0" borderId="0" xfId="15" applyNumberFormat="1" applyFont="1" applyAlignment="1">
      <alignment/>
    </xf>
    <xf numFmtId="169" fontId="9" fillId="0" borderId="0" xfId="0" applyNumberFormat="1" applyFont="1" applyAlignment="1">
      <alignment/>
    </xf>
    <xf numFmtId="169" fontId="9" fillId="0" borderId="0" xfId="0" applyNumberFormat="1" applyFont="1" applyBorder="1" applyAlignment="1">
      <alignment/>
    </xf>
    <xf numFmtId="0" fontId="9" fillId="0" borderId="0" xfId="0" applyFont="1" applyAlignment="1">
      <alignment/>
    </xf>
    <xf numFmtId="174" fontId="4" fillId="0" borderId="0" xfId="0" applyNumberFormat="1" applyFont="1" applyBorder="1" applyAlignment="1">
      <alignment/>
    </xf>
    <xf numFmtId="176" fontId="5" fillId="0" borderId="0" xfId="0" applyNumberFormat="1" applyFont="1" applyBorder="1" applyAlignment="1">
      <alignment horizontal="centerContinuous"/>
    </xf>
    <xf numFmtId="171" fontId="4" fillId="0" borderId="0" xfId="0" applyNumberFormat="1" applyFont="1" applyAlignment="1">
      <alignment/>
    </xf>
    <xf numFmtId="182" fontId="4" fillId="0" borderId="0" xfId="15" applyNumberFormat="1" applyFont="1" applyAlignment="1">
      <alignment/>
    </xf>
    <xf numFmtId="169" fontId="4" fillId="0" borderId="0" xfId="15" applyNumberFormat="1" applyFont="1" applyAlignment="1">
      <alignment horizontal="center"/>
    </xf>
    <xf numFmtId="176" fontId="12" fillId="0" borderId="0" xfId="0" applyNumberFormat="1" applyFont="1" applyBorder="1" applyAlignment="1">
      <alignment/>
    </xf>
    <xf numFmtId="172" fontId="12" fillId="0" borderId="2" xfId="15" applyNumberFormat="1" applyFont="1" applyBorder="1" applyAlignment="1">
      <alignment/>
    </xf>
    <xf numFmtId="182" fontId="12" fillId="0" borderId="0" xfId="15" applyNumberFormat="1" applyFont="1" applyAlignment="1">
      <alignment/>
    </xf>
    <xf numFmtId="172" fontId="12" fillId="0" borderId="0" xfId="15" applyNumberFormat="1" applyFont="1" applyAlignment="1">
      <alignment/>
    </xf>
    <xf numFmtId="172" fontId="12" fillId="0" borderId="1" xfId="15" applyNumberFormat="1" applyFont="1" applyBorder="1" applyAlignment="1">
      <alignment/>
    </xf>
    <xf numFmtId="173" fontId="12" fillId="0" borderId="0" xfId="15" applyNumberFormat="1" applyFont="1" applyAlignment="1">
      <alignment/>
    </xf>
    <xf numFmtId="178" fontId="12" fillId="0" borderId="1" xfId="15" applyNumberFormat="1" applyFont="1" applyBorder="1" applyAlignment="1">
      <alignment/>
    </xf>
    <xf numFmtId="182" fontId="12" fillId="0" borderId="1" xfId="15" applyNumberFormat="1" applyFont="1" applyBorder="1" applyAlignment="1">
      <alignment/>
    </xf>
    <xf numFmtId="175" fontId="12" fillId="0" borderId="0" xfId="15" applyNumberFormat="1" applyFont="1" applyAlignment="1">
      <alignment/>
    </xf>
    <xf numFmtId="175" fontId="12" fillId="0" borderId="1" xfId="15" applyNumberFormat="1" applyFont="1" applyBorder="1" applyAlignment="1">
      <alignment/>
    </xf>
    <xf numFmtId="175" fontId="12" fillId="0" borderId="0" xfId="15" applyNumberFormat="1" applyFont="1" applyBorder="1" applyAlignment="1">
      <alignment/>
    </xf>
    <xf numFmtId="173" fontId="12" fillId="0" borderId="0" xfId="15" applyNumberFormat="1" applyFont="1" applyBorder="1" applyAlignment="1">
      <alignment/>
    </xf>
    <xf numFmtId="173" fontId="12" fillId="0" borderId="3" xfId="15" applyNumberFormat="1" applyFont="1" applyBorder="1" applyAlignment="1">
      <alignment/>
    </xf>
    <xf numFmtId="182" fontId="12" fillId="0" borderId="0" xfId="15" applyNumberFormat="1" applyFont="1" applyBorder="1" applyAlignment="1">
      <alignment/>
    </xf>
    <xf numFmtId="169" fontId="12" fillId="0" borderId="0" xfId="0" applyNumberFormat="1" applyFont="1" applyAlignment="1">
      <alignment/>
    </xf>
    <xf numFmtId="0" fontId="4" fillId="0" borderId="1" xfId="0" applyFont="1" applyBorder="1" applyAlignment="1">
      <alignment horizontal="center"/>
    </xf>
    <xf numFmtId="0" fontId="5" fillId="0" borderId="0" xfId="0" applyFont="1" applyAlignment="1">
      <alignment horizontal="left"/>
    </xf>
    <xf numFmtId="0" fontId="4" fillId="0" borderId="0" xfId="0" applyFont="1" applyBorder="1" applyAlignment="1">
      <alignment horizontal="center"/>
    </xf>
    <xf numFmtId="1" fontId="4" fillId="0" borderId="0" xfId="15" applyNumberFormat="1" applyFont="1" applyBorder="1" applyAlignment="1" quotePrefix="1">
      <alignment horizontal="center"/>
    </xf>
    <xf numFmtId="175" fontId="12" fillId="0" borderId="0" xfId="0" applyNumberFormat="1" applyFont="1" applyBorder="1" applyAlignment="1">
      <alignment/>
    </xf>
    <xf numFmtId="184" fontId="12" fillId="0" borderId="0" xfId="15" applyNumberFormat="1" applyFont="1" applyBorder="1" applyAlignment="1">
      <alignment/>
    </xf>
    <xf numFmtId="182" fontId="4" fillId="0" borderId="0" xfId="15" applyNumberFormat="1" applyFont="1" applyBorder="1" applyAlignment="1">
      <alignment/>
    </xf>
    <xf numFmtId="171" fontId="4" fillId="0" borderId="0" xfId="15" applyFont="1" applyAlignment="1">
      <alignment/>
    </xf>
    <xf numFmtId="169" fontId="12" fillId="0" borderId="0" xfId="0" applyNumberFormat="1" applyFont="1" applyBorder="1" applyAlignment="1">
      <alignment/>
    </xf>
    <xf numFmtId="182" fontId="12" fillId="0" borderId="2" xfId="0" applyNumberFormat="1" applyFont="1" applyBorder="1" applyAlignment="1">
      <alignment/>
    </xf>
    <xf numFmtId="169" fontId="12" fillId="0" borderId="2" xfId="0" applyNumberFormat="1" applyFont="1" applyBorder="1" applyAlignment="1">
      <alignment/>
    </xf>
    <xf numFmtId="0" fontId="9" fillId="0" borderId="0" xfId="0" applyFont="1" applyBorder="1" applyAlignment="1">
      <alignment/>
    </xf>
    <xf numFmtId="175" fontId="9" fillId="0" borderId="0" xfId="15" applyNumberFormat="1" applyFont="1" applyBorder="1" applyAlignment="1">
      <alignment/>
    </xf>
    <xf numFmtId="175" fontId="9" fillId="0" borderId="0" xfId="0" applyNumberFormat="1" applyFont="1" applyBorder="1" applyAlignment="1">
      <alignment/>
    </xf>
    <xf numFmtId="38" fontId="14" fillId="0" borderId="0" xfId="0" applyNumberFormat="1" applyFont="1" applyAlignment="1">
      <alignment horizontal="center"/>
    </xf>
    <xf numFmtId="0" fontId="4" fillId="0" borderId="0" xfId="0" applyFont="1" applyAlignment="1">
      <alignment horizontal="left" indent="2"/>
    </xf>
    <xf numFmtId="0" fontId="4" fillId="0" borderId="0" xfId="0" applyFont="1" applyAlignment="1">
      <alignment horizontal="left" indent="4"/>
    </xf>
    <xf numFmtId="0" fontId="13" fillId="0" borderId="0" xfId="0" applyFont="1" applyAlignment="1">
      <alignment/>
    </xf>
    <xf numFmtId="0" fontId="13" fillId="0" borderId="0" xfId="0" applyFont="1" applyBorder="1" applyAlignment="1">
      <alignment/>
    </xf>
    <xf numFmtId="0" fontId="5" fillId="0" borderId="0" xfId="0" applyFont="1" applyBorder="1" applyAlignment="1">
      <alignment horizontal="center"/>
    </xf>
    <xf numFmtId="38" fontId="14" fillId="0" borderId="0" xfId="0" applyNumberFormat="1" applyFont="1" applyBorder="1" applyAlignment="1">
      <alignment horizontal="center"/>
    </xf>
    <xf numFmtId="0" fontId="15" fillId="0" borderId="0" xfId="0" applyFont="1" applyBorder="1" applyAlignment="1">
      <alignment horizontal="center"/>
    </xf>
    <xf numFmtId="0" fontId="4" fillId="0" borderId="0" xfId="0" applyFont="1" applyAlignment="1">
      <alignment horizontal="left" indent="3"/>
    </xf>
    <xf numFmtId="176" fontId="4" fillId="0" borderId="0" xfId="15" applyNumberFormat="1" applyFont="1" applyBorder="1" applyAlignment="1">
      <alignment/>
    </xf>
    <xf numFmtId="169" fontId="4" fillId="0" borderId="0" xfId="0" applyNumberFormat="1" applyFont="1" applyFill="1" applyBorder="1" applyAlignment="1">
      <alignment/>
    </xf>
    <xf numFmtId="0" fontId="4" fillId="0" borderId="0" xfId="0" applyFont="1" applyAlignment="1">
      <alignment horizontal="left" indent="6"/>
    </xf>
    <xf numFmtId="187" fontId="9" fillId="0" borderId="0" xfId="0" applyNumberFormat="1" applyFont="1" applyAlignment="1">
      <alignment/>
    </xf>
    <xf numFmtId="172" fontId="5" fillId="0" borderId="0" xfId="15" applyNumberFormat="1" applyFont="1" applyAlignment="1">
      <alignment/>
    </xf>
    <xf numFmtId="182" fontId="4" fillId="0" borderId="5" xfId="15" applyNumberFormat="1" applyFont="1" applyBorder="1" applyAlignment="1">
      <alignment/>
    </xf>
    <xf numFmtId="172" fontId="4" fillId="0" borderId="6" xfId="15" applyNumberFormat="1" applyFont="1" applyBorder="1" applyAlignment="1">
      <alignment/>
    </xf>
    <xf numFmtId="172" fontId="4" fillId="0" borderId="7" xfId="15" applyNumberFormat="1" applyFont="1" applyBorder="1" applyAlignment="1">
      <alignment/>
    </xf>
    <xf numFmtId="172" fontId="4" fillId="0" borderId="8" xfId="15" applyNumberFormat="1" applyFont="1" applyBorder="1" applyAlignment="1">
      <alignment/>
    </xf>
    <xf numFmtId="172" fontId="12" fillId="0" borderId="5" xfId="15" applyNumberFormat="1" applyFont="1" applyBorder="1" applyAlignment="1">
      <alignment/>
    </xf>
    <xf numFmtId="172" fontId="12" fillId="0" borderId="7" xfId="15" applyNumberFormat="1" applyFont="1" applyBorder="1" applyAlignment="1">
      <alignment/>
    </xf>
    <xf numFmtId="172" fontId="12" fillId="0" borderId="8" xfId="15" applyNumberFormat="1" applyFont="1" applyBorder="1" applyAlignment="1">
      <alignment/>
    </xf>
    <xf numFmtId="188" fontId="12" fillId="0" borderId="0" xfId="15" applyNumberFormat="1" applyFont="1" applyBorder="1" applyAlignment="1">
      <alignment/>
    </xf>
    <xf numFmtId="0" fontId="12" fillId="0" borderId="0" xfId="0" applyFont="1" applyBorder="1" applyAlignment="1">
      <alignment horizontal="center"/>
    </xf>
    <xf numFmtId="0" fontId="4" fillId="0" borderId="0" xfId="0" applyFont="1" applyAlignment="1">
      <alignment horizontal="left" indent="5"/>
    </xf>
    <xf numFmtId="171" fontId="9" fillId="0" borderId="0" xfId="15" applyFont="1" applyAlignment="1">
      <alignment/>
    </xf>
    <xf numFmtId="175" fontId="12" fillId="0" borderId="0" xfId="15" applyNumberFormat="1" applyFont="1" applyBorder="1" applyAlignment="1">
      <alignment horizontal="center"/>
    </xf>
    <xf numFmtId="0" fontId="12" fillId="0" borderId="0" xfId="0" applyFont="1" applyBorder="1" applyAlignment="1">
      <alignment/>
    </xf>
    <xf numFmtId="176" fontId="12" fillId="0" borderId="0" xfId="15" applyNumberFormat="1" applyFont="1" applyBorder="1" applyAlignment="1">
      <alignment/>
    </xf>
    <xf numFmtId="0" fontId="17" fillId="0" borderId="8" xfId="0" applyFont="1" applyBorder="1" applyAlignment="1">
      <alignment horizontal="center"/>
    </xf>
    <xf numFmtId="0" fontId="17" fillId="0" borderId="0" xfId="0" applyFont="1" applyAlignment="1">
      <alignment horizontal="center"/>
    </xf>
    <xf numFmtId="175" fontId="17" fillId="0" borderId="8" xfId="15" applyNumberFormat="1" applyFont="1" applyBorder="1" applyAlignment="1">
      <alignment horizontal="center"/>
    </xf>
    <xf numFmtId="0" fontId="17" fillId="0" borderId="0" xfId="0" applyFont="1" applyAlignment="1">
      <alignment/>
    </xf>
    <xf numFmtId="175" fontId="17" fillId="0" borderId="0" xfId="15" applyNumberFormat="1" applyFont="1" applyBorder="1" applyAlignment="1">
      <alignment horizontal="center"/>
    </xf>
    <xf numFmtId="0" fontId="17" fillId="0" borderId="0" xfId="0" applyFont="1" applyBorder="1" applyAlignment="1">
      <alignment horizontal="center"/>
    </xf>
    <xf numFmtId="0" fontId="18" fillId="0" borderId="8" xfId="0" applyFont="1" applyBorder="1" applyAlignment="1">
      <alignment/>
    </xf>
    <xf numFmtId="175" fontId="17" fillId="0" borderId="8" xfId="15" applyNumberFormat="1" applyFont="1" applyBorder="1" applyAlignment="1">
      <alignment/>
    </xf>
    <xf numFmtId="0" fontId="12" fillId="0" borderId="0" xfId="0" applyFont="1" applyAlignment="1">
      <alignment/>
    </xf>
    <xf numFmtId="175" fontId="12" fillId="0" borderId="2" xfId="0" applyNumberFormat="1" applyFont="1" applyBorder="1" applyAlignment="1">
      <alignment/>
    </xf>
    <xf numFmtId="191" fontId="12" fillId="0" borderId="2" xfId="0" applyNumberFormat="1" applyFont="1" applyBorder="1" applyAlignment="1">
      <alignment/>
    </xf>
    <xf numFmtId="191" fontId="12" fillId="0" borderId="0" xfId="0" applyNumberFormat="1" applyFont="1" applyBorder="1" applyAlignment="1">
      <alignment/>
    </xf>
    <xf numFmtId="0" fontId="16" fillId="0" borderId="0" xfId="0" applyFont="1" applyAlignment="1">
      <alignment horizontal="center"/>
    </xf>
    <xf numFmtId="175" fontId="17" fillId="0" borderId="8" xfId="0" applyNumberFormat="1" applyFont="1" applyBorder="1" applyAlignment="1">
      <alignment/>
    </xf>
    <xf numFmtId="175" fontId="18" fillId="0" borderId="8" xfId="0" applyNumberFormat="1" applyFont="1" applyBorder="1" applyAlignment="1">
      <alignment/>
    </xf>
    <xf numFmtId="175" fontId="17" fillId="0" borderId="0" xfId="15" applyNumberFormat="1" applyFont="1" applyAlignment="1">
      <alignment horizontal="center"/>
    </xf>
    <xf numFmtId="175" fontId="17" fillId="0" borderId="0" xfId="15" applyNumberFormat="1" applyFont="1" applyAlignment="1">
      <alignment/>
    </xf>
    <xf numFmtId="0" fontId="17" fillId="0" borderId="5" xfId="0" applyFont="1" applyBorder="1" applyAlignment="1">
      <alignment/>
    </xf>
    <xf numFmtId="175" fontId="17" fillId="0" borderId="5" xfId="15" applyNumberFormat="1" applyFont="1" applyBorder="1" applyAlignment="1">
      <alignment horizontal="center"/>
    </xf>
    <xf numFmtId="175" fontId="17" fillId="0" borderId="5" xfId="15" applyNumberFormat="1" applyFont="1" applyBorder="1" applyAlignment="1">
      <alignment/>
    </xf>
    <xf numFmtId="171" fontId="17" fillId="0" borderId="5" xfId="15" applyFont="1" applyBorder="1" applyAlignment="1">
      <alignment/>
    </xf>
    <xf numFmtId="0" fontId="17" fillId="0" borderId="7" xfId="0" applyFont="1" applyBorder="1" applyAlignment="1">
      <alignment/>
    </xf>
    <xf numFmtId="175" fontId="17" fillId="0" borderId="7" xfId="15" applyNumberFormat="1" applyFont="1" applyBorder="1" applyAlignment="1">
      <alignment horizontal="center"/>
    </xf>
    <xf numFmtId="175" fontId="17" fillId="0" borderId="7" xfId="15" applyNumberFormat="1" applyFont="1" applyBorder="1" applyAlignment="1">
      <alignment/>
    </xf>
    <xf numFmtId="171" fontId="17" fillId="0" borderId="7" xfId="0" applyNumberFormat="1" applyFont="1" applyBorder="1" applyAlignment="1">
      <alignment/>
    </xf>
    <xf numFmtId="171" fontId="17" fillId="0" borderId="0" xfId="0" applyNumberFormat="1" applyFont="1" applyAlignment="1">
      <alignment/>
    </xf>
    <xf numFmtId="0" fontId="18" fillId="0" borderId="5" xfId="0" applyFont="1" applyBorder="1" applyAlignment="1">
      <alignment/>
    </xf>
    <xf numFmtId="171" fontId="18" fillId="0" borderId="5" xfId="15" applyFont="1" applyBorder="1" applyAlignment="1">
      <alignment/>
    </xf>
    <xf numFmtId="0" fontId="17" fillId="0" borderId="7" xfId="0" applyFont="1" applyBorder="1" applyAlignment="1">
      <alignment horizontal="right"/>
    </xf>
    <xf numFmtId="0" fontId="17" fillId="0" borderId="0" xfId="0" applyFont="1" applyBorder="1" applyAlignment="1">
      <alignment/>
    </xf>
    <xf numFmtId="0" fontId="17" fillId="0" borderId="0" xfId="0" applyFont="1" applyAlignment="1">
      <alignment horizontal="right"/>
    </xf>
    <xf numFmtId="0" fontId="17" fillId="0" borderId="6" xfId="0" applyFont="1" applyBorder="1" applyAlignment="1">
      <alignment/>
    </xf>
    <xf numFmtId="175" fontId="17" fillId="0" borderId="6" xfId="15" applyNumberFormat="1" applyFont="1" applyBorder="1" applyAlignment="1">
      <alignment horizontal="center"/>
    </xf>
    <xf numFmtId="175" fontId="17" fillId="0" borderId="6" xfId="15" applyNumberFormat="1" applyFont="1" applyBorder="1" applyAlignment="1">
      <alignment/>
    </xf>
    <xf numFmtId="171" fontId="17" fillId="0" borderId="6" xfId="15" applyFont="1" applyBorder="1" applyAlignment="1">
      <alignment/>
    </xf>
    <xf numFmtId="0" fontId="17" fillId="0" borderId="6" xfId="0" applyFont="1" applyBorder="1" applyAlignment="1">
      <alignment horizontal="right"/>
    </xf>
    <xf numFmtId="171" fontId="18" fillId="0" borderId="6" xfId="15" applyFont="1" applyBorder="1" applyAlignment="1">
      <alignment/>
    </xf>
    <xf numFmtId="43" fontId="17" fillId="0" borderId="0" xfId="0" applyNumberFormat="1" applyFont="1" applyAlignment="1">
      <alignment/>
    </xf>
    <xf numFmtId="0" fontId="18" fillId="0" borderId="9" xfId="0" applyFont="1" applyBorder="1" applyAlignment="1">
      <alignment/>
    </xf>
    <xf numFmtId="175" fontId="18" fillId="0" borderId="9" xfId="0" applyNumberFormat="1" applyFont="1" applyBorder="1" applyAlignment="1">
      <alignment/>
    </xf>
    <xf numFmtId="0" fontId="18" fillId="0" borderId="0" xfId="0" applyFont="1" applyAlignment="1">
      <alignment/>
    </xf>
    <xf numFmtId="175" fontId="18" fillId="0" borderId="0" xfId="0" applyNumberFormat="1" applyFont="1" applyBorder="1" applyAlignment="1">
      <alignment/>
    </xf>
    <xf numFmtId="2" fontId="18" fillId="0" borderId="5" xfId="15" applyNumberFormat="1" applyFont="1" applyBorder="1" applyAlignment="1">
      <alignment horizontal="right"/>
    </xf>
    <xf numFmtId="175" fontId="18" fillId="0" borderId="5" xfId="15" applyNumberFormat="1" applyFont="1" applyBorder="1" applyAlignment="1">
      <alignment horizontal="center"/>
    </xf>
    <xf numFmtId="175" fontId="18" fillId="0" borderId="5" xfId="15" applyNumberFormat="1" applyFont="1" applyBorder="1" applyAlignment="1">
      <alignment horizontal="left"/>
    </xf>
    <xf numFmtId="2" fontId="17" fillId="0" borderId="6" xfId="15" applyNumberFormat="1" applyFont="1" applyBorder="1" applyAlignment="1">
      <alignment horizontal="right"/>
    </xf>
    <xf numFmtId="2" fontId="17" fillId="0" borderId="7" xfId="15" applyNumberFormat="1" applyFont="1" applyBorder="1" applyAlignment="1">
      <alignment horizontal="right"/>
    </xf>
    <xf numFmtId="0" fontId="19" fillId="0" borderId="0" xfId="0" applyFont="1" applyAlignment="1">
      <alignment/>
    </xf>
    <xf numFmtId="175" fontId="17" fillId="0" borderId="0" xfId="0" applyNumberFormat="1" applyFont="1" applyBorder="1" applyAlignment="1">
      <alignment/>
    </xf>
    <xf numFmtId="175" fontId="0" fillId="0" borderId="0" xfId="15" applyNumberFormat="1" applyAlignment="1">
      <alignment horizontal="center"/>
    </xf>
    <xf numFmtId="175" fontId="0" fillId="0" borderId="0" xfId="15" applyNumberFormat="1" applyAlignment="1">
      <alignment/>
    </xf>
    <xf numFmtId="0" fontId="20" fillId="0" borderId="0" xfId="0" applyFont="1" applyFill="1" applyBorder="1" applyAlignment="1">
      <alignment horizontal="left"/>
    </xf>
    <xf numFmtId="0" fontId="20" fillId="0" borderId="0" xfId="0" applyFont="1" applyFill="1" applyBorder="1" applyAlignment="1">
      <alignment/>
    </xf>
    <xf numFmtId="0" fontId="20" fillId="0" borderId="0" xfId="0" applyFont="1" applyFill="1" applyBorder="1" applyAlignment="1">
      <alignment horizontal="center"/>
    </xf>
    <xf numFmtId="0" fontId="20" fillId="0" borderId="0" xfId="0" applyFont="1" applyFill="1" applyBorder="1" applyAlignment="1">
      <alignment/>
    </xf>
    <xf numFmtId="172" fontId="20" fillId="0" borderId="0" xfId="15" applyNumberFormat="1" applyFont="1" applyFill="1" applyBorder="1" applyAlignment="1">
      <alignment/>
    </xf>
    <xf numFmtId="0" fontId="21" fillId="0" borderId="0" xfId="0" applyFont="1" applyFill="1" applyBorder="1" applyAlignment="1">
      <alignment/>
    </xf>
    <xf numFmtId="182" fontId="20" fillId="0" borderId="0" xfId="15" applyNumberFormat="1" applyFont="1" applyFill="1" applyBorder="1" applyAlignment="1">
      <alignment/>
    </xf>
    <xf numFmtId="175" fontId="20" fillId="0" borderId="0" xfId="15" applyNumberFormat="1" applyFont="1" applyFill="1" applyBorder="1" applyAlignment="1">
      <alignment/>
    </xf>
    <xf numFmtId="0" fontId="20" fillId="0" borderId="0" xfId="0" applyFont="1" applyFill="1" applyBorder="1" applyAlignment="1">
      <alignment horizontal="right"/>
    </xf>
    <xf numFmtId="185" fontId="20" fillId="0" borderId="0" xfId="15" applyNumberFormat="1" applyFont="1" applyFill="1" applyBorder="1" applyAlignment="1" quotePrefix="1">
      <alignment horizontal="center"/>
    </xf>
    <xf numFmtId="169" fontId="20" fillId="0" borderId="0" xfId="15" applyNumberFormat="1" applyFont="1" applyFill="1" applyBorder="1" applyAlignment="1">
      <alignment horizontal="centerContinuous"/>
    </xf>
    <xf numFmtId="169" fontId="21" fillId="0" borderId="0" xfId="0" applyNumberFormat="1" applyFont="1" applyFill="1" applyBorder="1" applyAlignment="1">
      <alignment/>
    </xf>
    <xf numFmtId="173" fontId="20" fillId="0" borderId="0" xfId="15" applyNumberFormat="1" applyFont="1" applyFill="1" applyBorder="1" applyAlignment="1">
      <alignment/>
    </xf>
    <xf numFmtId="178" fontId="20" fillId="0" borderId="0" xfId="15" applyNumberFormat="1" applyFont="1" applyFill="1" applyBorder="1" applyAlignment="1">
      <alignment/>
    </xf>
    <xf numFmtId="3" fontId="21" fillId="0" borderId="0" xfId="0" applyNumberFormat="1" applyFont="1" applyFill="1" applyBorder="1" applyAlignment="1">
      <alignment/>
    </xf>
    <xf numFmtId="169" fontId="20" fillId="0" borderId="0" xfId="15" applyNumberFormat="1" applyFont="1" applyFill="1" applyBorder="1" applyAlignment="1" quotePrefix="1">
      <alignment horizontal="center"/>
    </xf>
    <xf numFmtId="172" fontId="21" fillId="0" borderId="0" xfId="0" applyNumberFormat="1" applyFont="1" applyFill="1" applyBorder="1" applyAlignment="1">
      <alignment/>
    </xf>
    <xf numFmtId="3" fontId="21" fillId="0" borderId="0" xfId="15" applyNumberFormat="1" applyFont="1" applyFill="1" applyBorder="1" applyAlignment="1">
      <alignment/>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0" fillId="0" borderId="0" xfId="0" applyAlignment="1">
      <alignment horizontal="center"/>
    </xf>
    <xf numFmtId="0" fontId="1" fillId="0" borderId="0" xfId="0" applyFont="1" applyBorder="1" applyAlignment="1">
      <alignment horizontal="centerContinuous"/>
    </xf>
    <xf numFmtId="176" fontId="1" fillId="0" borderId="0" xfId="0" applyNumberFormat="1" applyFont="1" applyBorder="1" applyAlignment="1">
      <alignment horizontal="centerContinuous"/>
    </xf>
    <xf numFmtId="169" fontId="1" fillId="0" borderId="0" xfId="15" applyNumberFormat="1" applyFont="1" applyBorder="1" applyAlignment="1">
      <alignment horizontal="centerContinuous"/>
    </xf>
    <xf numFmtId="172" fontId="1" fillId="0" borderId="0" xfId="15" applyNumberFormat="1" applyFont="1" applyBorder="1" applyAlignment="1">
      <alignment horizontal="centerContinuous"/>
    </xf>
    <xf numFmtId="0" fontId="0" fillId="0" borderId="0" xfId="0" applyFont="1" applyBorder="1" applyAlignment="1">
      <alignment/>
    </xf>
    <xf numFmtId="176" fontId="0" fillId="0" borderId="0" xfId="0" applyNumberFormat="1" applyFont="1" applyBorder="1" applyAlignment="1">
      <alignment horizontal="centerContinuous"/>
    </xf>
    <xf numFmtId="169" fontId="0" fillId="0" borderId="0" xfId="15" applyNumberFormat="1" applyFont="1" applyBorder="1" applyAlignment="1">
      <alignment horizontal="centerContinuous"/>
    </xf>
    <xf numFmtId="172" fontId="0" fillId="0" borderId="0" xfId="15" applyNumberFormat="1" applyBorder="1" applyAlignment="1">
      <alignment/>
    </xf>
    <xf numFmtId="0" fontId="0" fillId="0" borderId="0" xfId="0" applyFont="1" applyBorder="1" applyAlignment="1">
      <alignment/>
    </xf>
    <xf numFmtId="176" fontId="0" fillId="0" borderId="0" xfId="0" applyNumberFormat="1" applyFont="1" applyBorder="1" applyAlignment="1">
      <alignment/>
    </xf>
    <xf numFmtId="169" fontId="0" fillId="0" borderId="0" xfId="15" applyNumberFormat="1" applyFont="1" applyBorder="1" applyAlignment="1">
      <alignment/>
    </xf>
    <xf numFmtId="169" fontId="0" fillId="0" borderId="0" xfId="15" applyNumberFormat="1" applyFont="1" applyBorder="1" applyAlignment="1">
      <alignment horizontal="center"/>
    </xf>
    <xf numFmtId="172" fontId="0" fillId="0" borderId="0" xfId="15" applyNumberFormat="1" applyFont="1" applyBorder="1" applyAlignment="1">
      <alignment horizontal="center"/>
    </xf>
    <xf numFmtId="0" fontId="0" fillId="0" borderId="0" xfId="0" applyBorder="1" applyAlignment="1">
      <alignment/>
    </xf>
    <xf numFmtId="176" fontId="0" fillId="0" borderId="0" xfId="0" applyNumberFormat="1" applyFont="1" applyBorder="1" applyAlignment="1">
      <alignment/>
    </xf>
    <xf numFmtId="0" fontId="1" fillId="0" borderId="0" xfId="0" applyFont="1" applyBorder="1" applyAlignment="1">
      <alignment/>
    </xf>
    <xf numFmtId="180" fontId="0" fillId="0" borderId="0" xfId="21" applyNumberFormat="1" applyFont="1" applyBorder="1" applyAlignment="1">
      <alignment/>
    </xf>
    <xf numFmtId="177" fontId="0" fillId="0" borderId="0" xfId="0" applyNumberFormat="1" applyFont="1" applyBorder="1" applyAlignment="1">
      <alignment/>
    </xf>
    <xf numFmtId="179" fontId="0" fillId="0" borderId="0" xfId="15" applyNumberFormat="1" applyFont="1" applyBorder="1" applyAlignment="1">
      <alignment/>
    </xf>
    <xf numFmtId="0" fontId="0" fillId="0" borderId="0" xfId="0" applyFont="1" applyBorder="1" applyAlignment="1">
      <alignment/>
    </xf>
    <xf numFmtId="176" fontId="0" fillId="0" borderId="0" xfId="0" applyNumberFormat="1" applyFont="1" applyBorder="1" applyAlignment="1">
      <alignment/>
    </xf>
    <xf numFmtId="176" fontId="0" fillId="0" borderId="0" xfId="0" applyNumberFormat="1" applyFont="1" applyBorder="1" applyAlignment="1" quotePrefix="1">
      <alignment/>
    </xf>
    <xf numFmtId="169" fontId="0" fillId="0" borderId="0" xfId="15" applyNumberFormat="1" applyFont="1" applyBorder="1" applyAlignment="1">
      <alignment/>
    </xf>
    <xf numFmtId="178" fontId="0" fillId="0" borderId="0" xfId="15" applyNumberFormat="1" applyFont="1" applyBorder="1" applyAlignment="1">
      <alignment/>
    </xf>
    <xf numFmtId="176" fontId="0" fillId="0" borderId="0" xfId="0" applyNumberFormat="1" applyFont="1" applyBorder="1" applyAlignment="1">
      <alignment horizontal="center"/>
    </xf>
    <xf numFmtId="0" fontId="0" fillId="0" borderId="0" xfId="15" applyNumberFormat="1" applyBorder="1" applyAlignment="1">
      <alignment horizontal="center"/>
    </xf>
    <xf numFmtId="174" fontId="0" fillId="0" borderId="0" xfId="15" applyNumberFormat="1" applyFont="1" applyBorder="1" applyAlignment="1">
      <alignment/>
    </xf>
    <xf numFmtId="174" fontId="0" fillId="0" borderId="0" xfId="0" applyNumberFormat="1" applyFont="1" applyBorder="1" applyAlignment="1">
      <alignment/>
    </xf>
    <xf numFmtId="0" fontId="0" fillId="0" borderId="9"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1" xfId="0" applyBorder="1" applyAlignment="1">
      <alignment/>
    </xf>
    <xf numFmtId="0" fontId="1" fillId="0" borderId="11" xfId="0" applyFont="1" applyBorder="1" applyAlignment="1">
      <alignment/>
    </xf>
    <xf numFmtId="0" fontId="0" fillId="0" borderId="11" xfId="0" applyFill="1" applyBorder="1" applyAlignment="1">
      <alignment/>
    </xf>
    <xf numFmtId="0" fontId="0" fillId="0" borderId="11" xfId="0" applyFont="1" applyFill="1" applyBorder="1" applyAlignment="1">
      <alignment/>
    </xf>
    <xf numFmtId="176" fontId="0" fillId="0" borderId="9" xfId="0" applyNumberFormat="1" applyFont="1" applyBorder="1" applyAlignment="1">
      <alignment horizontal="center"/>
    </xf>
    <xf numFmtId="176" fontId="0" fillId="0" borderId="10" xfId="0" applyNumberFormat="1" applyFont="1" applyBorder="1" applyAlignment="1">
      <alignment/>
    </xf>
    <xf numFmtId="176" fontId="0" fillId="0" borderId="13" xfId="0" applyNumberFormat="1" applyFont="1" applyBorder="1" applyAlignment="1">
      <alignment/>
    </xf>
    <xf numFmtId="176" fontId="0" fillId="0" borderId="14" xfId="0" applyNumberFormat="1" applyFont="1" applyBorder="1" applyAlignment="1">
      <alignment/>
    </xf>
    <xf numFmtId="176" fontId="0" fillId="0" borderId="11" xfId="0" applyNumberFormat="1" applyFont="1" applyBorder="1" applyAlignment="1">
      <alignment/>
    </xf>
    <xf numFmtId="173" fontId="0" fillId="0" borderId="13" xfId="0" applyNumberFormat="1" applyFont="1" applyBorder="1" applyAlignment="1">
      <alignment/>
    </xf>
    <xf numFmtId="0" fontId="0" fillId="0" borderId="9" xfId="0" applyFill="1" applyBorder="1" applyAlignment="1">
      <alignment/>
    </xf>
    <xf numFmtId="176" fontId="0" fillId="0" borderId="11" xfId="0" applyNumberFormat="1" applyFont="1" applyBorder="1" applyAlignment="1">
      <alignment/>
    </xf>
    <xf numFmtId="0" fontId="0" fillId="0" borderId="11" xfId="0" applyFont="1" applyBorder="1" applyAlignment="1">
      <alignment/>
    </xf>
    <xf numFmtId="173" fontId="0" fillId="0" borderId="12" xfId="0" applyNumberFormat="1" applyFont="1" applyBorder="1" applyAlignment="1">
      <alignment/>
    </xf>
    <xf numFmtId="176" fontId="0" fillId="0" borderId="11" xfId="0" applyNumberFormat="1" applyFont="1" applyBorder="1" applyAlignment="1">
      <alignment horizontal="centerContinuous" wrapText="1"/>
    </xf>
    <xf numFmtId="192" fontId="0" fillId="0" borderId="10" xfId="0" applyNumberFormat="1" applyFont="1" applyBorder="1" applyAlignment="1">
      <alignment/>
    </xf>
    <xf numFmtId="192" fontId="0" fillId="0" borderId="13" xfId="0" applyNumberFormat="1" applyFont="1" applyBorder="1" applyAlignment="1">
      <alignment/>
    </xf>
    <xf numFmtId="189" fontId="0" fillId="0" borderId="11" xfId="0" applyNumberFormat="1" applyFont="1" applyBorder="1" applyAlignment="1">
      <alignment/>
    </xf>
    <xf numFmtId="172" fontId="0" fillId="0" borderId="9" xfId="15" applyNumberFormat="1" applyFont="1" applyBorder="1" applyAlignment="1">
      <alignment horizontal="center"/>
    </xf>
    <xf numFmtId="189" fontId="0" fillId="0" borderId="10" xfId="15" applyNumberFormat="1" applyFont="1" applyBorder="1" applyAlignment="1">
      <alignment/>
    </xf>
    <xf numFmtId="172" fontId="0" fillId="0" borderId="11" xfId="15" applyNumberFormat="1" applyFont="1" applyBorder="1" applyAlignment="1">
      <alignment horizontal="center"/>
    </xf>
    <xf numFmtId="172" fontId="0" fillId="0" borderId="11" xfId="15" applyNumberFormat="1" applyBorder="1" applyAlignment="1">
      <alignment horizontal="centerContinuous"/>
    </xf>
    <xf numFmtId="172" fontId="0" fillId="0" borderId="11" xfId="15" applyNumberFormat="1" applyFont="1" applyBorder="1" applyAlignment="1">
      <alignment/>
    </xf>
    <xf numFmtId="189" fontId="0" fillId="0" borderId="13" xfId="15" applyNumberFormat="1" applyFont="1" applyBorder="1" applyAlignment="1">
      <alignment/>
    </xf>
    <xf numFmtId="189" fontId="0" fillId="0" borderId="11" xfId="15" applyNumberFormat="1" applyFont="1" applyBorder="1" applyAlignment="1">
      <alignment/>
    </xf>
    <xf numFmtId="2" fontId="9" fillId="0" borderId="0" xfId="0" applyNumberFormat="1" applyFont="1" applyAlignment="1">
      <alignment/>
    </xf>
    <xf numFmtId="169" fontId="4" fillId="0" borderId="0" xfId="15" applyNumberFormat="1" applyFont="1" applyAlignment="1">
      <alignment horizontal="centerContinuous"/>
    </xf>
    <xf numFmtId="192" fontId="0" fillId="0" borderId="12" xfId="0" applyNumberFormat="1" applyFont="1" applyBorder="1" applyAlignment="1">
      <alignment/>
    </xf>
    <xf numFmtId="192" fontId="0" fillId="0" borderId="9" xfId="0" applyNumberFormat="1" applyFont="1" applyBorder="1" applyAlignment="1">
      <alignment/>
    </xf>
    <xf numFmtId="189" fontId="0" fillId="0" borderId="12" xfId="15" applyNumberFormat="1" applyFont="1" applyBorder="1" applyAlignment="1">
      <alignment/>
    </xf>
    <xf numFmtId="0" fontId="0" fillId="0" borderId="12" xfId="0" applyFill="1" applyBorder="1" applyAlignment="1">
      <alignment/>
    </xf>
    <xf numFmtId="176" fontId="1" fillId="0" borderId="11" xfId="0" applyNumberFormat="1" applyFont="1" applyBorder="1" applyAlignment="1">
      <alignment/>
    </xf>
    <xf numFmtId="192" fontId="1" fillId="0" borderId="11" xfId="0" applyNumberFormat="1" applyFont="1" applyBorder="1" applyAlignment="1">
      <alignment/>
    </xf>
    <xf numFmtId="176" fontId="0" fillId="0" borderId="9" xfId="0" applyNumberFormat="1" applyFont="1" applyBorder="1" applyAlignment="1">
      <alignment/>
    </xf>
    <xf numFmtId="172" fontId="22" fillId="0" borderId="0" xfId="15" applyNumberFormat="1" applyFont="1" applyAlignment="1">
      <alignment/>
    </xf>
    <xf numFmtId="49" fontId="9" fillId="0" borderId="0" xfId="0" applyNumberFormat="1" applyFont="1" applyAlignment="1">
      <alignment horizontal="center"/>
    </xf>
    <xf numFmtId="49" fontId="9" fillId="0" borderId="0" xfId="0" applyNumberFormat="1" applyFont="1" applyAlignment="1">
      <alignment/>
    </xf>
    <xf numFmtId="0" fontId="15" fillId="0" borderId="0" xfId="0" applyFont="1" applyAlignment="1">
      <alignment/>
    </xf>
    <xf numFmtId="176" fontId="12" fillId="0" borderId="0" xfId="0" applyNumberFormat="1" applyFont="1" applyAlignment="1">
      <alignment/>
    </xf>
    <xf numFmtId="169" fontId="12" fillId="0" borderId="0" xfId="15" applyNumberFormat="1" applyFont="1" applyAlignment="1">
      <alignment/>
    </xf>
    <xf numFmtId="169" fontId="23" fillId="0" borderId="0" xfId="0" applyNumberFormat="1" applyFont="1" applyAlignment="1">
      <alignment horizontal="center"/>
    </xf>
    <xf numFmtId="169" fontId="23" fillId="0" borderId="0" xfId="0" applyNumberFormat="1" applyFont="1" applyBorder="1" applyAlignment="1">
      <alignment horizontal="center"/>
    </xf>
    <xf numFmtId="171" fontId="12" fillId="0" borderId="0" xfId="15" applyFont="1" applyBorder="1" applyAlignment="1">
      <alignment/>
    </xf>
    <xf numFmtId="37" fontId="12" fillId="0" borderId="0" xfId="0" applyNumberFormat="1" applyFont="1" applyAlignment="1">
      <alignment/>
    </xf>
    <xf numFmtId="169" fontId="12" fillId="0" borderId="1" xfId="0" applyNumberFormat="1" applyFont="1" applyBorder="1" applyAlignment="1">
      <alignment/>
    </xf>
    <xf numFmtId="169" fontId="12" fillId="0" borderId="4" xfId="0" applyNumberFormat="1" applyFont="1" applyBorder="1" applyAlignment="1">
      <alignment/>
    </xf>
    <xf numFmtId="169" fontId="23" fillId="0" borderId="0" xfId="0" applyNumberFormat="1" applyFont="1" applyAlignment="1">
      <alignment horizontal="right"/>
    </xf>
    <xf numFmtId="169" fontId="23" fillId="0" borderId="0" xfId="0" applyNumberFormat="1" applyFont="1" applyAlignment="1">
      <alignment horizontal="right" wrapText="1"/>
    </xf>
    <xf numFmtId="169" fontId="23" fillId="0" borderId="0" xfId="0" applyNumberFormat="1" applyFont="1" applyBorder="1" applyAlignment="1">
      <alignment horizontal="right"/>
    </xf>
    <xf numFmtId="182" fontId="12" fillId="0" borderId="4" xfId="15" applyNumberFormat="1" applyFont="1" applyBorder="1" applyAlignment="1">
      <alignment/>
    </xf>
    <xf numFmtId="182" fontId="12" fillId="0" borderId="4" xfId="0" applyNumberFormat="1" applyFont="1" applyBorder="1" applyAlignment="1">
      <alignment/>
    </xf>
    <xf numFmtId="171" fontId="4" fillId="0" borderId="0" xfId="15" applyFont="1" applyBorder="1" applyAlignment="1">
      <alignment/>
    </xf>
    <xf numFmtId="190" fontId="12" fillId="0" borderId="2" xfId="0" applyNumberFormat="1" applyFont="1" applyBorder="1" applyAlignment="1">
      <alignment horizontal="center"/>
    </xf>
    <xf numFmtId="173" fontId="12" fillId="0" borderId="0" xfId="15" applyNumberFormat="1" applyFont="1" applyBorder="1" applyAlignment="1">
      <alignment horizontal="center"/>
    </xf>
    <xf numFmtId="173" fontId="12" fillId="0" borderId="2" xfId="0" applyNumberFormat="1" applyFont="1" applyBorder="1" applyAlignment="1">
      <alignment/>
    </xf>
    <xf numFmtId="193" fontId="12" fillId="0" borderId="2" xfId="0" applyNumberFormat="1" applyFont="1" applyBorder="1" applyAlignment="1">
      <alignment/>
    </xf>
    <xf numFmtId="172" fontId="4" fillId="0" borderId="3" xfId="15" applyNumberFormat="1" applyFont="1" applyFill="1" applyBorder="1" applyAlignment="1">
      <alignment/>
    </xf>
    <xf numFmtId="38" fontId="24" fillId="0" borderId="0" xfId="0" applyNumberFormat="1" applyFont="1" applyFill="1" applyAlignment="1">
      <alignment/>
    </xf>
    <xf numFmtId="38" fontId="24" fillId="0" borderId="0" xfId="0" applyNumberFormat="1" applyFont="1" applyFill="1" applyBorder="1" applyAlignment="1">
      <alignment horizontal="center"/>
    </xf>
    <xf numFmtId="38" fontId="24" fillId="0" borderId="0" xfId="0" applyNumberFormat="1" applyFont="1" applyFill="1" applyAlignment="1">
      <alignment horizontal="left"/>
    </xf>
    <xf numFmtId="49" fontId="24" fillId="0" borderId="0" xfId="15" applyNumberFormat="1" applyFont="1" applyFill="1" applyBorder="1" applyAlignment="1">
      <alignment horizontal="left"/>
    </xf>
    <xf numFmtId="169" fontId="24" fillId="0" borderId="0" xfId="0" applyNumberFormat="1" applyFont="1" applyAlignment="1">
      <alignment/>
    </xf>
    <xf numFmtId="38" fontId="24" fillId="0" borderId="0" xfId="0" applyNumberFormat="1" applyFont="1" applyFill="1" applyBorder="1" applyAlignment="1">
      <alignment horizontal="left"/>
    </xf>
    <xf numFmtId="0" fontId="24" fillId="0" borderId="0" xfId="0" applyFont="1" applyAlignment="1">
      <alignment/>
    </xf>
    <xf numFmtId="0" fontId="24" fillId="0" borderId="0" xfId="0" applyFont="1" applyAlignment="1">
      <alignment horizontal="center"/>
    </xf>
    <xf numFmtId="0" fontId="24" fillId="0" borderId="0" xfId="0" applyFont="1" applyAlignment="1">
      <alignment/>
    </xf>
    <xf numFmtId="38" fontId="24" fillId="0" borderId="0" xfId="0" applyNumberFormat="1" applyFont="1" applyFill="1" applyAlignment="1">
      <alignment horizontal="right"/>
    </xf>
    <xf numFmtId="0" fontId="9" fillId="0" borderId="0" xfId="0" applyFont="1" applyAlignment="1">
      <alignment horizontal="right"/>
    </xf>
    <xf numFmtId="0" fontId="4" fillId="0" borderId="0" xfId="0" applyFont="1" applyAlignment="1">
      <alignment horizontal="left" wrapText="1" indent="5"/>
    </xf>
    <xf numFmtId="0" fontId="4" fillId="0" borderId="1" xfId="0" applyNumberFormat="1" applyFont="1" applyBorder="1" applyAlignment="1">
      <alignment horizontal="centerContinuous"/>
    </xf>
    <xf numFmtId="0" fontId="9" fillId="0" borderId="0" xfId="0" applyFont="1" applyAlignment="1">
      <alignment horizontal="center"/>
    </xf>
    <xf numFmtId="0" fontId="14" fillId="0" borderId="0" xfId="0" applyFont="1" applyAlignment="1">
      <alignment/>
    </xf>
    <xf numFmtId="176" fontId="4" fillId="0" borderId="0" xfId="0" applyNumberFormat="1" applyFont="1" applyAlignment="1">
      <alignment horizontal="right"/>
    </xf>
    <xf numFmtId="0" fontId="4" fillId="0" borderId="1" xfId="0" applyFont="1" applyBorder="1" applyAlignment="1">
      <alignment horizontal="centerContinuous"/>
    </xf>
    <xf numFmtId="0" fontId="4" fillId="0" borderId="1" xfId="0" applyFont="1" applyBorder="1" applyAlignment="1">
      <alignment/>
    </xf>
    <xf numFmtId="0" fontId="25" fillId="0" borderId="0" xfId="0" applyFont="1" applyAlignment="1">
      <alignment/>
    </xf>
    <xf numFmtId="0" fontId="4" fillId="0" borderId="0" xfId="0" applyFont="1" applyBorder="1" applyAlignment="1">
      <alignment horizontal="left"/>
    </xf>
    <xf numFmtId="3" fontId="4" fillId="0" borderId="1" xfId="0" applyNumberFormat="1" applyFont="1" applyBorder="1" applyAlignment="1">
      <alignment horizontal="centerContinuous"/>
    </xf>
    <xf numFmtId="0" fontId="5" fillId="0" borderId="0" xfId="0" applyFont="1" applyAlignment="1">
      <alignment horizontal="left" indent="2"/>
    </xf>
    <xf numFmtId="176" fontId="9" fillId="0" borderId="0" xfId="0" applyNumberFormat="1" applyFont="1" applyAlignment="1">
      <alignment horizontal="right"/>
    </xf>
    <xf numFmtId="38" fontId="4" fillId="0" borderId="0" xfId="15" applyNumberFormat="1" applyFont="1" applyFill="1" applyBorder="1" applyAlignment="1">
      <alignment horizontal="center"/>
    </xf>
    <xf numFmtId="196" fontId="4" fillId="0" borderId="0" xfId="0" applyNumberFormat="1" applyFont="1" applyAlignment="1">
      <alignment/>
    </xf>
    <xf numFmtId="196" fontId="9" fillId="0" borderId="0" xfId="0" applyNumberFormat="1" applyFont="1" applyAlignment="1">
      <alignment horizontal="center"/>
    </xf>
    <xf numFmtId="38" fontId="9" fillId="0" borderId="0" xfId="15" applyNumberFormat="1" applyFont="1" applyFill="1" applyBorder="1" applyAlignment="1">
      <alignment horizontal="center"/>
    </xf>
    <xf numFmtId="171" fontId="9" fillId="0" borderId="0" xfId="15" applyFont="1" applyFill="1" applyBorder="1" applyAlignment="1">
      <alignment horizontal="center"/>
    </xf>
    <xf numFmtId="171" fontId="9" fillId="0" borderId="0" xfId="15" applyFont="1" applyFill="1" applyAlignment="1">
      <alignment horizontal="center"/>
    </xf>
    <xf numFmtId="171" fontId="9" fillId="0" borderId="0" xfId="15" applyFont="1" applyFill="1" applyBorder="1" applyAlignment="1">
      <alignment/>
    </xf>
    <xf numFmtId="171" fontId="9" fillId="0" borderId="1" xfId="15" applyFont="1" applyFill="1" applyBorder="1" applyAlignment="1">
      <alignment horizontal="center"/>
    </xf>
    <xf numFmtId="173" fontId="9" fillId="0" borderId="1" xfId="15" applyNumberFormat="1" applyFont="1" applyFill="1" applyBorder="1" applyAlignment="1">
      <alignment horizontal="center"/>
    </xf>
    <xf numFmtId="171" fontId="9" fillId="0" borderId="1" xfId="15" applyFont="1" applyBorder="1" applyAlignment="1">
      <alignment horizontal="center"/>
    </xf>
    <xf numFmtId="0" fontId="9" fillId="0" borderId="0" xfId="0" applyFont="1" applyFill="1" applyAlignment="1">
      <alignment/>
    </xf>
    <xf numFmtId="196" fontId="9" fillId="0" borderId="0" xfId="0" applyNumberFormat="1" applyFont="1" applyAlignment="1">
      <alignment/>
    </xf>
    <xf numFmtId="38" fontId="9" fillId="0" borderId="0" xfId="0" applyNumberFormat="1" applyFont="1" applyFill="1" applyAlignment="1">
      <alignment horizontal="left"/>
    </xf>
    <xf numFmtId="0" fontId="9" fillId="0" borderId="0" xfId="0" applyFont="1" applyAlignment="1">
      <alignment/>
    </xf>
    <xf numFmtId="169" fontId="4" fillId="0" borderId="0" xfId="0" applyNumberFormat="1" applyFont="1" applyAlignment="1">
      <alignment horizontal="center"/>
    </xf>
    <xf numFmtId="0" fontId="4" fillId="0" borderId="0" xfId="0" applyFont="1" applyAlignment="1">
      <alignment vertical="justify" wrapText="1"/>
    </xf>
    <xf numFmtId="0" fontId="4" fillId="0" borderId="0" xfId="0" applyFont="1" applyBorder="1" applyAlignment="1">
      <alignment vertical="justify" wrapText="1"/>
    </xf>
    <xf numFmtId="11" fontId="4" fillId="0" borderId="0" xfId="15" applyNumberFormat="1" applyFont="1" applyAlignment="1">
      <alignment/>
    </xf>
    <xf numFmtId="0" fontId="4" fillId="0" borderId="0" xfId="0" applyFont="1" applyFill="1" applyBorder="1" applyAlignment="1">
      <alignment/>
    </xf>
    <xf numFmtId="2" fontId="4" fillId="0" borderId="0" xfId="0" applyNumberFormat="1" applyFont="1" applyAlignment="1">
      <alignment/>
    </xf>
    <xf numFmtId="176" fontId="4" fillId="0" borderId="0" xfId="0" applyNumberFormat="1" applyFont="1" applyFill="1" applyBorder="1" applyAlignment="1">
      <alignment horizontal="centerContinuous"/>
    </xf>
    <xf numFmtId="0" fontId="4" fillId="0" borderId="0" xfId="0" applyFont="1" applyAlignment="1" quotePrefix="1">
      <alignment horizontal="center"/>
    </xf>
    <xf numFmtId="176" fontId="4" fillId="0" borderId="0" xfId="0" applyNumberFormat="1" applyFont="1" applyBorder="1" applyAlignment="1">
      <alignment/>
    </xf>
    <xf numFmtId="39" fontId="4" fillId="0" borderId="0" xfId="0" applyNumberFormat="1" applyFont="1" applyBorder="1" applyAlignment="1">
      <alignment horizontal="right"/>
    </xf>
    <xf numFmtId="182" fontId="4" fillId="0" borderId="0" xfId="0" applyNumberFormat="1" applyFont="1" applyBorder="1" applyAlignment="1">
      <alignment/>
    </xf>
    <xf numFmtId="0" fontId="4" fillId="0" borderId="0" xfId="0" applyFont="1" applyBorder="1" applyAlignment="1">
      <alignment horizontal="right"/>
    </xf>
    <xf numFmtId="0" fontId="24" fillId="0" borderId="0" xfId="0" applyFont="1" applyFill="1" applyAlignment="1">
      <alignment horizontal="left" indent="1"/>
    </xf>
    <xf numFmtId="0" fontId="24" fillId="0" borderId="0" xfId="0" applyFont="1" applyAlignment="1">
      <alignment horizontal="left" indent="1"/>
    </xf>
    <xf numFmtId="0" fontId="26" fillId="0" borderId="0" xfId="0" applyFont="1" applyAlignment="1">
      <alignment/>
    </xf>
    <xf numFmtId="0" fontId="24" fillId="0" borderId="0" xfId="0" applyFont="1" applyBorder="1" applyAlignment="1">
      <alignment horizontal="left" indent="1"/>
    </xf>
    <xf numFmtId="0" fontId="4" fillId="0" borderId="0" xfId="0" applyFont="1" applyAlignment="1">
      <alignment horizontal="left" indent="1"/>
    </xf>
    <xf numFmtId="169" fontId="9" fillId="0" borderId="0" xfId="0" applyNumberFormat="1" applyFont="1" applyBorder="1" applyAlignment="1">
      <alignment horizontal="center"/>
    </xf>
    <xf numFmtId="197" fontId="9" fillId="0" borderId="0" xfId="0" applyNumberFormat="1" applyFont="1" applyBorder="1" applyAlignment="1">
      <alignment horizontal="center"/>
    </xf>
    <xf numFmtId="0" fontId="26" fillId="0" borderId="0" xfId="0" applyFont="1" applyAlignment="1">
      <alignment horizontal="left"/>
    </xf>
    <xf numFmtId="0" fontId="14" fillId="0" borderId="0" xfId="0" applyFont="1" applyAlignment="1">
      <alignment horizontal="center"/>
    </xf>
    <xf numFmtId="37" fontId="4" fillId="0" borderId="0" xfId="15" applyNumberFormat="1" applyFont="1" applyBorder="1" applyAlignment="1">
      <alignment horizontal="right"/>
    </xf>
    <xf numFmtId="37" fontId="4" fillId="0" borderId="0" xfId="0" applyNumberFormat="1" applyFont="1" applyBorder="1" applyAlignment="1">
      <alignment horizontal="right"/>
    </xf>
    <xf numFmtId="37" fontId="24" fillId="0" borderId="0" xfId="15" applyNumberFormat="1" applyFont="1" applyFill="1" applyBorder="1" applyAlignment="1">
      <alignment horizontal="right"/>
    </xf>
    <xf numFmtId="37" fontId="24" fillId="0" borderId="0" xfId="0" applyNumberFormat="1" applyFont="1" applyBorder="1" applyAlignment="1">
      <alignment/>
    </xf>
    <xf numFmtId="37" fontId="24" fillId="0" borderId="0" xfId="15" applyNumberFormat="1" applyFont="1" applyFill="1" applyBorder="1" applyAlignment="1">
      <alignment/>
    </xf>
    <xf numFmtId="37" fontId="24" fillId="0" borderId="1" xfId="15" applyNumberFormat="1" applyFont="1" applyFill="1" applyBorder="1" applyAlignment="1">
      <alignment/>
    </xf>
    <xf numFmtId="37" fontId="24" fillId="0" borderId="3" xfId="15" applyNumberFormat="1" applyFont="1" applyFill="1" applyBorder="1" applyAlignment="1">
      <alignment horizontal="right"/>
    </xf>
    <xf numFmtId="37" fontId="24" fillId="0" borderId="2" xfId="15" applyNumberFormat="1" applyFont="1" applyFill="1" applyBorder="1" applyAlignment="1">
      <alignment/>
    </xf>
    <xf numFmtId="37" fontId="24" fillId="0" borderId="0" xfId="0" applyNumberFormat="1" applyFont="1" applyFill="1" applyBorder="1" applyAlignment="1">
      <alignment horizontal="right"/>
    </xf>
    <xf numFmtId="37" fontId="24" fillId="0" borderId="0" xfId="0" applyNumberFormat="1" applyFont="1" applyFill="1" applyBorder="1" applyAlignment="1">
      <alignment/>
    </xf>
    <xf numFmtId="37" fontId="24" fillId="0" borderId="0" xfId="0" applyNumberFormat="1" applyFont="1" applyAlignment="1">
      <alignment/>
    </xf>
    <xf numFmtId="37" fontId="24" fillId="0" borderId="0" xfId="15" applyNumberFormat="1" applyFont="1" applyAlignment="1">
      <alignment/>
    </xf>
    <xf numFmtId="37" fontId="24" fillId="0" borderId="3" xfId="0" applyNumberFormat="1" applyFont="1" applyFill="1" applyBorder="1" applyAlignment="1">
      <alignment horizontal="right"/>
    </xf>
    <xf numFmtId="37" fontId="24" fillId="0" borderId="3" xfId="15" applyNumberFormat="1" applyFont="1" applyFill="1" applyBorder="1" applyAlignment="1">
      <alignment/>
    </xf>
    <xf numFmtId="0" fontId="9" fillId="0" borderId="0" xfId="0" applyFont="1" applyAlignment="1">
      <alignment horizontal="left"/>
    </xf>
    <xf numFmtId="176" fontId="9" fillId="0" borderId="0" xfId="0" applyNumberFormat="1" applyFont="1" applyAlignment="1">
      <alignment/>
    </xf>
    <xf numFmtId="169" fontId="9" fillId="0" borderId="0" xfId="15" applyNumberFormat="1" applyFont="1" applyAlignment="1">
      <alignment/>
    </xf>
    <xf numFmtId="0" fontId="14" fillId="0" borderId="0" xfId="0" applyFont="1" applyAlignment="1">
      <alignment horizontal="centerContinuous"/>
    </xf>
    <xf numFmtId="176" fontId="9" fillId="0" borderId="0" xfId="0" applyNumberFormat="1" applyFont="1" applyAlignment="1">
      <alignment horizontal="centerContinuous"/>
    </xf>
    <xf numFmtId="176" fontId="9" fillId="0" borderId="0" xfId="0" applyNumberFormat="1" applyFont="1" applyBorder="1" applyAlignment="1">
      <alignment horizontal="centerContinuous"/>
    </xf>
    <xf numFmtId="169" fontId="9" fillId="0" borderId="0" xfId="15" applyNumberFormat="1" applyFont="1" applyAlignment="1">
      <alignment horizontal="centerContinuous"/>
    </xf>
    <xf numFmtId="0" fontId="14" fillId="0" borderId="0" xfId="0" applyFont="1" applyAlignment="1">
      <alignment/>
    </xf>
    <xf numFmtId="172" fontId="9" fillId="0" borderId="0" xfId="15" applyNumberFormat="1" applyFont="1" applyBorder="1" applyAlignment="1">
      <alignment/>
    </xf>
    <xf numFmtId="176" fontId="9" fillId="0" borderId="0" xfId="0" applyNumberFormat="1" applyFont="1" applyBorder="1" applyAlignment="1">
      <alignment/>
    </xf>
    <xf numFmtId="0" fontId="9" fillId="0" borderId="0" xfId="0" applyFont="1" applyBorder="1" applyAlignment="1">
      <alignment horizontal="left"/>
    </xf>
    <xf numFmtId="0" fontId="9" fillId="0" borderId="4" xfId="0" applyNumberFormat="1" applyFont="1" applyBorder="1" applyAlignment="1">
      <alignment horizontal="centerContinuous"/>
    </xf>
    <xf numFmtId="0" fontId="9" fillId="0" borderId="4" xfId="0" applyFont="1" applyBorder="1" applyAlignment="1">
      <alignment horizontal="centerContinuous"/>
    </xf>
    <xf numFmtId="1" fontId="9" fillId="0" borderId="0" xfId="15" applyNumberFormat="1" applyFont="1" applyBorder="1" applyAlignment="1" quotePrefix="1">
      <alignment horizontal="center"/>
    </xf>
    <xf numFmtId="0" fontId="9" fillId="0" borderId="0" xfId="0" applyFont="1" applyAlignment="1">
      <alignment horizontal="left" indent="2"/>
    </xf>
    <xf numFmtId="187" fontId="9" fillId="0" borderId="0" xfId="15" applyNumberFormat="1" applyFont="1" applyAlignment="1">
      <alignment/>
    </xf>
    <xf numFmtId="182" fontId="9" fillId="0" borderId="0" xfId="15" applyNumberFormat="1" applyFont="1" applyBorder="1" applyAlignment="1">
      <alignment/>
    </xf>
    <xf numFmtId="182" fontId="9" fillId="0" borderId="0" xfId="15" applyNumberFormat="1" applyFont="1" applyAlignment="1">
      <alignment/>
    </xf>
    <xf numFmtId="172" fontId="9" fillId="0" borderId="0" xfId="15" applyNumberFormat="1" applyFont="1" applyAlignment="1">
      <alignment/>
    </xf>
    <xf numFmtId="0" fontId="9" fillId="0" borderId="0" xfId="0" applyFont="1" applyAlignment="1">
      <alignment horizontal="left" indent="4"/>
    </xf>
    <xf numFmtId="182" fontId="9" fillId="0" borderId="0" xfId="15" applyNumberFormat="1" applyFont="1" applyFill="1" applyAlignment="1">
      <alignment/>
    </xf>
    <xf numFmtId="175" fontId="9" fillId="0" borderId="0" xfId="15" applyNumberFormat="1" applyFont="1" applyAlignment="1">
      <alignment/>
    </xf>
    <xf numFmtId="169" fontId="9" fillId="0" borderId="0" xfId="15" applyNumberFormat="1" applyFont="1" applyBorder="1" applyAlignment="1">
      <alignment/>
    </xf>
    <xf numFmtId="0" fontId="9" fillId="0" borderId="0" xfId="0" applyFont="1" applyAlignment="1">
      <alignment horizontal="left" indent="5"/>
    </xf>
    <xf numFmtId="178" fontId="9" fillId="0" borderId="0" xfId="15" applyNumberFormat="1" applyFont="1" applyBorder="1" applyAlignment="1">
      <alignment/>
    </xf>
    <xf numFmtId="178" fontId="9" fillId="0" borderId="0" xfId="15" applyNumberFormat="1" applyFont="1" applyAlignment="1">
      <alignment/>
    </xf>
    <xf numFmtId="173" fontId="9" fillId="0" borderId="0" xfId="15" applyNumberFormat="1" applyFont="1" applyBorder="1" applyAlignment="1">
      <alignment/>
    </xf>
    <xf numFmtId="186" fontId="9" fillId="0" borderId="0" xfId="15" applyNumberFormat="1" applyFont="1" applyBorder="1" applyAlignment="1">
      <alignment/>
    </xf>
    <xf numFmtId="186" fontId="9" fillId="0" borderId="0" xfId="15" applyNumberFormat="1" applyFont="1" applyAlignment="1">
      <alignment/>
    </xf>
    <xf numFmtId="187" fontId="9" fillId="0" borderId="1" xfId="15" applyNumberFormat="1" applyFont="1" applyBorder="1" applyAlignment="1">
      <alignment/>
    </xf>
    <xf numFmtId="178" fontId="9" fillId="0" borderId="1" xfId="15" applyNumberFormat="1" applyFont="1" applyBorder="1" applyAlignment="1">
      <alignment/>
    </xf>
    <xf numFmtId="173" fontId="9" fillId="0" borderId="1" xfId="15" applyNumberFormat="1" applyFont="1" applyBorder="1" applyAlignment="1">
      <alignment/>
    </xf>
    <xf numFmtId="173" fontId="9" fillId="0" borderId="0" xfId="15" applyNumberFormat="1" applyFont="1" applyAlignment="1">
      <alignment/>
    </xf>
    <xf numFmtId="0" fontId="9" fillId="0" borderId="0" xfId="0" applyFont="1" applyAlignment="1">
      <alignment horizontal="left" indent="6"/>
    </xf>
    <xf numFmtId="186" fontId="9" fillId="0" borderId="4" xfId="15" applyNumberFormat="1" applyFont="1" applyBorder="1" applyAlignment="1">
      <alignment/>
    </xf>
    <xf numFmtId="187" fontId="9" fillId="0" borderId="0" xfId="15" applyNumberFormat="1" applyFont="1" applyBorder="1" applyAlignment="1">
      <alignment/>
    </xf>
    <xf numFmtId="187" fontId="9" fillId="0" borderId="4" xfId="15" applyNumberFormat="1" applyFont="1" applyBorder="1" applyAlignment="1">
      <alignment/>
    </xf>
    <xf numFmtId="177" fontId="9" fillId="0" borderId="0" xfId="15" applyNumberFormat="1" applyFont="1" applyBorder="1" applyAlignment="1">
      <alignment/>
    </xf>
    <xf numFmtId="172" fontId="9" fillId="0" borderId="1" xfId="15" applyNumberFormat="1" applyFont="1" applyBorder="1" applyAlignment="1">
      <alignment/>
    </xf>
    <xf numFmtId="172" fontId="9" fillId="0" borderId="0" xfId="0" applyNumberFormat="1" applyFont="1" applyAlignment="1">
      <alignment/>
    </xf>
    <xf numFmtId="0" fontId="9" fillId="0" borderId="0" xfId="0" applyFont="1" applyAlignment="1" quotePrefix="1">
      <alignment horizontal="left"/>
    </xf>
    <xf numFmtId="183" fontId="9" fillId="0" borderId="0" xfId="0" applyNumberFormat="1" applyFont="1" applyFill="1" applyAlignment="1">
      <alignment/>
    </xf>
    <xf numFmtId="183" fontId="9" fillId="0" borderId="0" xfId="0" applyNumberFormat="1" applyFont="1" applyFill="1" applyBorder="1" applyAlignment="1">
      <alignment/>
    </xf>
    <xf numFmtId="182" fontId="9" fillId="0" borderId="0" xfId="15" applyNumberFormat="1" applyFont="1" applyFill="1" applyBorder="1" applyAlignment="1">
      <alignment/>
    </xf>
    <xf numFmtId="182" fontId="9" fillId="0" borderId="0" xfId="0" applyNumberFormat="1" applyFont="1" applyFill="1" applyBorder="1" applyAlignment="1">
      <alignment/>
    </xf>
    <xf numFmtId="176" fontId="14" fillId="0" borderId="0" xfId="0" applyNumberFormat="1" applyFont="1" applyAlignment="1">
      <alignment horizontal="centerContinuous"/>
    </xf>
    <xf numFmtId="182" fontId="9" fillId="0" borderId="0" xfId="0" applyNumberFormat="1" applyFont="1" applyFill="1" applyAlignment="1">
      <alignment/>
    </xf>
    <xf numFmtId="177" fontId="9" fillId="0" borderId="0" xfId="15" applyNumberFormat="1" applyFont="1" applyBorder="1" applyAlignment="1">
      <alignment horizontal="right"/>
    </xf>
    <xf numFmtId="182" fontId="9" fillId="0" borderId="4" xfId="15" applyNumberFormat="1" applyFont="1" applyBorder="1" applyAlignment="1">
      <alignment/>
    </xf>
    <xf numFmtId="173" fontId="4" fillId="0" borderId="1" xfId="15" applyNumberFormat="1" applyFont="1" applyFill="1" applyBorder="1" applyAlignment="1">
      <alignment/>
    </xf>
    <xf numFmtId="0" fontId="4" fillId="0" borderId="1" xfId="15" applyNumberFormat="1" applyFont="1" applyBorder="1" applyAlignment="1">
      <alignment/>
    </xf>
    <xf numFmtId="0" fontId="4" fillId="0" borderId="0" xfId="15" applyNumberFormat="1" applyFont="1" applyAlignment="1">
      <alignment/>
    </xf>
    <xf numFmtId="172" fontId="12" fillId="0" borderId="6" xfId="15" applyNumberFormat="1" applyFont="1" applyBorder="1" applyAlignment="1">
      <alignment/>
    </xf>
    <xf numFmtId="0" fontId="4" fillId="0" borderId="4" xfId="0" applyNumberFormat="1" applyFont="1" applyBorder="1" applyAlignment="1">
      <alignment horizontal="centerContinuous"/>
    </xf>
    <xf numFmtId="0" fontId="4" fillId="0" borderId="4" xfId="0" applyFont="1" applyBorder="1" applyAlignment="1">
      <alignment horizontal="centerContinuous"/>
    </xf>
    <xf numFmtId="175" fontId="12" fillId="0" borderId="0" xfId="0" applyNumberFormat="1" applyFont="1" applyAlignment="1">
      <alignment/>
    </xf>
    <xf numFmtId="176" fontId="12" fillId="0" borderId="0" xfId="0" applyNumberFormat="1" applyFont="1" applyAlignment="1">
      <alignment horizontal="centerContinuous"/>
    </xf>
    <xf numFmtId="175" fontId="12" fillId="0" borderId="0" xfId="0" applyNumberFormat="1" applyFont="1" applyAlignment="1" quotePrefix="1">
      <alignment horizontal="centerContinuous"/>
    </xf>
    <xf numFmtId="175" fontId="12" fillId="0" borderId="0" xfId="0" applyNumberFormat="1" applyFont="1" applyAlignment="1" quotePrefix="1">
      <alignment horizontal="center"/>
    </xf>
    <xf numFmtId="175" fontId="12" fillId="0" borderId="1" xfId="0" applyNumberFormat="1" applyFont="1" applyBorder="1" applyAlignment="1">
      <alignment/>
    </xf>
    <xf numFmtId="175" fontId="12" fillId="0" borderId="1" xfId="0" applyNumberFormat="1" applyFont="1" applyBorder="1" applyAlignment="1" quotePrefix="1">
      <alignment horizontal="centerContinuous"/>
    </xf>
    <xf numFmtId="175" fontId="12" fillId="0" borderId="4" xfId="0" applyNumberFormat="1" applyFont="1" applyBorder="1" applyAlignment="1">
      <alignment/>
    </xf>
    <xf numFmtId="175" fontId="12" fillId="0" borderId="3" xfId="0" applyNumberFormat="1" applyFont="1" applyBorder="1" applyAlignment="1" quotePrefix="1">
      <alignment horizontal="centerContinuous"/>
    </xf>
    <xf numFmtId="188" fontId="12" fillId="0" borderId="0" xfId="0" applyNumberFormat="1" applyFont="1" applyAlignment="1">
      <alignment/>
    </xf>
    <xf numFmtId="173" fontId="12" fillId="2" borderId="3" xfId="0" applyNumberFormat="1" applyFont="1" applyFill="1" applyBorder="1" applyAlignment="1">
      <alignment/>
    </xf>
    <xf numFmtId="173" fontId="12" fillId="2" borderId="0" xfId="0" applyNumberFormat="1" applyFont="1" applyFill="1" applyAlignment="1">
      <alignment/>
    </xf>
    <xf numFmtId="172" fontId="4" fillId="0" borderId="0" xfId="15" applyNumberFormat="1" applyFont="1" applyFill="1" applyBorder="1" applyAlignment="1">
      <alignment/>
    </xf>
    <xf numFmtId="182" fontId="4" fillId="0" borderId="1" xfId="15" applyNumberFormat="1" applyFont="1" applyBorder="1" applyAlignment="1">
      <alignment/>
    </xf>
    <xf numFmtId="188" fontId="12" fillId="0" borderId="0" xfId="0" applyNumberFormat="1" applyFont="1" applyBorder="1" applyAlignment="1">
      <alignment/>
    </xf>
    <xf numFmtId="188" fontId="12" fillId="0" borderId="0" xfId="0" applyNumberFormat="1" applyFont="1" applyAlignment="1" quotePrefix="1">
      <alignment horizontal="center"/>
    </xf>
    <xf numFmtId="187" fontId="9" fillId="2" borderId="4" xfId="15" applyNumberFormat="1" applyFont="1" applyFill="1" applyBorder="1" applyAlignment="1">
      <alignment/>
    </xf>
    <xf numFmtId="175" fontId="12" fillId="2" borderId="1" xfId="0" applyNumberFormat="1" applyFont="1" applyFill="1" applyBorder="1" applyAlignment="1">
      <alignment/>
    </xf>
    <xf numFmtId="176" fontId="12" fillId="0" borderId="3" xfId="0" applyNumberFormat="1" applyFont="1" applyBorder="1" applyAlignment="1">
      <alignment/>
    </xf>
    <xf numFmtId="173" fontId="12" fillId="0" borderId="1" xfId="0" applyNumberFormat="1" applyFont="1" applyBorder="1" applyAlignment="1">
      <alignment/>
    </xf>
    <xf numFmtId="3" fontId="4" fillId="0" borderId="0" xfId="0" applyNumberFormat="1" applyFont="1" applyBorder="1" applyAlignment="1">
      <alignment horizontal="centerContinuous"/>
    </xf>
    <xf numFmtId="0" fontId="9" fillId="2" borderId="0" xfId="0" applyFont="1" applyFill="1" applyAlignment="1">
      <alignment/>
    </xf>
    <xf numFmtId="0" fontId="9" fillId="2" borderId="0" xfId="0" applyFont="1" applyFill="1" applyAlignment="1">
      <alignment horizontal="left" indent="4"/>
    </xf>
    <xf numFmtId="0" fontId="4" fillId="2" borderId="0" xfId="0" applyFont="1" applyFill="1" applyAlignment="1">
      <alignment horizontal="left" indent="4"/>
    </xf>
    <xf numFmtId="0" fontId="4" fillId="2" borderId="0" xfId="0" applyFont="1" applyFill="1" applyBorder="1" applyAlignment="1">
      <alignment horizontal="left" indent="4"/>
    </xf>
    <xf numFmtId="172" fontId="12" fillId="2" borderId="1" xfId="15" applyNumberFormat="1" applyFont="1" applyFill="1" applyBorder="1" applyAlignment="1">
      <alignment/>
    </xf>
    <xf numFmtId="0" fontId="4" fillId="2" borderId="0" xfId="0" applyFont="1" applyFill="1" applyAlignment="1">
      <alignment horizontal="left" indent="2"/>
    </xf>
    <xf numFmtId="0" fontId="12" fillId="2" borderId="0" xfId="0" applyFont="1" applyFill="1" applyAlignment="1">
      <alignment/>
    </xf>
    <xf numFmtId="0" fontId="5" fillId="2" borderId="0" xfId="0" applyFont="1" applyFill="1" applyAlignment="1">
      <alignment/>
    </xf>
    <xf numFmtId="0" fontId="4" fillId="0" borderId="1" xfId="0" applyFont="1" applyBorder="1" applyAlignment="1">
      <alignment/>
    </xf>
    <xf numFmtId="173" fontId="4" fillId="0" borderId="0" xfId="0" applyNumberFormat="1" applyFont="1" applyAlignment="1">
      <alignment/>
    </xf>
    <xf numFmtId="173" fontId="4" fillId="0" borderId="0" xfId="15" applyNumberFormat="1" applyFont="1" applyAlignment="1">
      <alignment/>
    </xf>
    <xf numFmtId="173" fontId="4" fillId="0" borderId="0" xfId="0" applyNumberFormat="1" applyFont="1" applyBorder="1" applyAlignment="1">
      <alignment/>
    </xf>
    <xf numFmtId="0" fontId="4" fillId="0" borderId="1" xfId="0" applyFont="1" applyBorder="1" applyAlignment="1">
      <alignment horizontal="right"/>
    </xf>
    <xf numFmtId="0" fontId="4" fillId="2" borderId="0" xfId="0" applyFont="1" applyFill="1" applyAlignment="1">
      <alignment/>
    </xf>
    <xf numFmtId="0" fontId="5" fillId="2" borderId="0" xfId="0" applyFont="1" applyFill="1" applyBorder="1" applyAlignment="1">
      <alignment/>
    </xf>
    <xf numFmtId="176" fontId="4" fillId="2" borderId="0" xfId="0" applyNumberFormat="1" applyFont="1" applyFill="1" applyAlignment="1">
      <alignment/>
    </xf>
    <xf numFmtId="172" fontId="4" fillId="2" borderId="8" xfId="15" applyNumberFormat="1" applyFont="1" applyFill="1" applyBorder="1" applyAlignment="1">
      <alignment/>
    </xf>
    <xf numFmtId="172" fontId="4" fillId="2" borderId="2" xfId="15" applyNumberFormat="1" applyFont="1" applyFill="1" applyBorder="1" applyAlignment="1">
      <alignment/>
    </xf>
    <xf numFmtId="0" fontId="5" fillId="2" borderId="0" xfId="0" applyFont="1" applyFill="1" applyAlignment="1">
      <alignment horizontal="left"/>
    </xf>
    <xf numFmtId="2" fontId="4" fillId="0" borderId="0" xfId="0" applyNumberFormat="1" applyFont="1" applyAlignment="1">
      <alignment horizontal="left" indent="2"/>
    </xf>
    <xf numFmtId="3" fontId="9" fillId="0" borderId="1" xfId="0" applyNumberFormat="1" applyFont="1" applyBorder="1" applyAlignment="1">
      <alignment horizontal="centerContinuous"/>
    </xf>
    <xf numFmtId="0" fontId="9" fillId="0" borderId="1" xfId="0" applyFont="1" applyBorder="1" applyAlignment="1">
      <alignment horizontal="centerContinuous"/>
    </xf>
    <xf numFmtId="175" fontId="12" fillId="0" borderId="3" xfId="0" applyNumberFormat="1" applyFont="1" applyBorder="1" applyAlignment="1">
      <alignment/>
    </xf>
    <xf numFmtId="37" fontId="9" fillId="2" borderId="2" xfId="15" applyNumberFormat="1" applyFont="1" applyFill="1" applyBorder="1" applyAlignment="1">
      <alignment/>
    </xf>
    <xf numFmtId="37" fontId="9" fillId="0" borderId="2" xfId="15" applyNumberFormat="1" applyFont="1" applyBorder="1" applyAlignment="1">
      <alignment/>
    </xf>
    <xf numFmtId="195" fontId="9" fillId="0" borderId="1" xfId="15" applyNumberFormat="1" applyFont="1" applyBorder="1" applyAlignment="1">
      <alignment/>
    </xf>
    <xf numFmtId="37" fontId="4" fillId="0" borderId="6" xfId="15" applyNumberFormat="1" applyFont="1" applyBorder="1" applyAlignment="1">
      <alignment/>
    </xf>
    <xf numFmtId="37" fontId="12" fillId="0" borderId="6" xfId="15" applyNumberFormat="1" applyFont="1" applyBorder="1" applyAlignment="1">
      <alignment/>
    </xf>
    <xf numFmtId="37" fontId="12" fillId="0" borderId="0" xfId="0" applyNumberFormat="1" applyFont="1" applyAlignment="1" quotePrefix="1">
      <alignment/>
    </xf>
    <xf numFmtId="37" fontId="12" fillId="0" borderId="0" xfId="15" applyNumberFormat="1" applyFont="1" applyAlignment="1">
      <alignment/>
    </xf>
    <xf numFmtId="37" fontId="12" fillId="0" borderId="1" xfId="15" applyNumberFormat="1" applyFont="1" applyBorder="1" applyAlignment="1">
      <alignment/>
    </xf>
    <xf numFmtId="193" fontId="12" fillId="0" borderId="0" xfId="0" applyNumberFormat="1" applyFont="1" applyAlignment="1" quotePrefix="1">
      <alignment/>
    </xf>
    <xf numFmtId="193" fontId="12" fillId="0" borderId="0" xfId="15" applyNumberFormat="1" applyFont="1" applyBorder="1" applyAlignment="1">
      <alignment/>
    </xf>
    <xf numFmtId="176" fontId="9" fillId="0" borderId="0" xfId="0" applyNumberFormat="1" applyFont="1" applyAlignment="1">
      <alignment horizontal="center"/>
    </xf>
    <xf numFmtId="176" fontId="9" fillId="0" borderId="0" xfId="0" applyNumberFormat="1" applyFont="1" applyAlignment="1" quotePrefix="1">
      <alignment horizontal="center"/>
    </xf>
    <xf numFmtId="0" fontId="20" fillId="0" borderId="0" xfId="0" applyFont="1" applyFill="1" applyBorder="1" applyAlignment="1">
      <alignment horizontal="center"/>
    </xf>
    <xf numFmtId="0" fontId="20" fillId="0" borderId="0" xfId="0" applyFont="1" applyFill="1" applyBorder="1" applyAlignment="1">
      <alignment horizontal="left"/>
    </xf>
    <xf numFmtId="37" fontId="12" fillId="0" borderId="1" xfId="0" applyNumberFormat="1" applyFont="1" applyBorder="1" applyAlignment="1">
      <alignment/>
    </xf>
    <xf numFmtId="37" fontId="9" fillId="0" borderId="0" xfId="0" applyNumberFormat="1" applyFont="1" applyAlignment="1" quotePrefix="1">
      <alignment horizontal="center"/>
    </xf>
    <xf numFmtId="176" fontId="9" fillId="0" borderId="0" xfId="0" applyNumberFormat="1" applyFont="1" applyAlignment="1" quotePrefix="1">
      <alignment/>
    </xf>
    <xf numFmtId="176" fontId="9" fillId="0" borderId="0" xfId="0" applyNumberFormat="1" applyFont="1" applyAlignment="1" quotePrefix="1">
      <alignment horizontal="centerContinuous"/>
    </xf>
    <xf numFmtId="37" fontId="9" fillId="0" borderId="0" xfId="0" applyNumberFormat="1" applyFont="1" applyAlignment="1">
      <alignment/>
    </xf>
    <xf numFmtId="194" fontId="12" fillId="0" borderId="2" xfId="0" applyNumberFormat="1" applyFont="1" applyBorder="1" applyAlignment="1">
      <alignment/>
    </xf>
    <xf numFmtId="169" fontId="9" fillId="0" borderId="0" xfId="0" applyNumberFormat="1" applyFont="1" applyBorder="1" applyAlignment="1">
      <alignment horizontal="right"/>
    </xf>
    <xf numFmtId="169" fontId="9" fillId="0" borderId="0" xfId="0" applyNumberFormat="1" applyFont="1" applyAlignment="1">
      <alignment horizontal="center"/>
    </xf>
    <xf numFmtId="169" fontId="28" fillId="0" borderId="0" xfId="0" applyNumberFormat="1" applyFont="1" applyAlignment="1">
      <alignment horizontal="right"/>
    </xf>
    <xf numFmtId="169" fontId="28" fillId="0" borderId="0" xfId="0" applyNumberFormat="1" applyFont="1" applyBorder="1" applyAlignment="1">
      <alignment horizontal="center"/>
    </xf>
    <xf numFmtId="169" fontId="28" fillId="0" borderId="0" xfId="0" applyNumberFormat="1" applyFont="1" applyBorder="1" applyAlignment="1">
      <alignment horizontal="right"/>
    </xf>
    <xf numFmtId="169" fontId="28" fillId="0" borderId="0" xfId="0" applyNumberFormat="1" applyFont="1" applyAlignment="1">
      <alignment horizontal="center"/>
    </xf>
    <xf numFmtId="169" fontId="28" fillId="0" borderId="0" xfId="0" applyNumberFormat="1" applyFont="1" applyAlignment="1">
      <alignment horizontal="right" wrapText="1"/>
    </xf>
    <xf numFmtId="169" fontId="28" fillId="0" borderId="0" xfId="0" applyNumberFormat="1" applyFont="1" applyAlignment="1">
      <alignment horizontal="center" wrapText="1"/>
    </xf>
    <xf numFmtId="37" fontId="12" fillId="0" borderId="2" xfId="0" applyNumberFormat="1" applyFont="1" applyBorder="1" applyAlignment="1">
      <alignment/>
    </xf>
    <xf numFmtId="0" fontId="4" fillId="0" borderId="0" xfId="0" applyFont="1" applyBorder="1" applyAlignment="1">
      <alignment horizontal="center"/>
    </xf>
    <xf numFmtId="0" fontId="4" fillId="0" borderId="1" xfId="0" applyFont="1" applyBorder="1" applyAlignment="1">
      <alignment horizontal="center"/>
    </xf>
    <xf numFmtId="0" fontId="5" fillId="0" borderId="0" xfId="0" applyFont="1" applyAlignment="1">
      <alignment horizontal="center"/>
    </xf>
    <xf numFmtId="0" fontId="4" fillId="0" borderId="0" xfId="0" applyFont="1" applyAlignment="1">
      <alignment horizontal="left" wrapText="1" indent="2"/>
    </xf>
    <xf numFmtId="0" fontId="14" fillId="0" borderId="0" xfId="0" applyFont="1" applyAlignment="1">
      <alignment horizontal="center"/>
    </xf>
    <xf numFmtId="172" fontId="9" fillId="0" borderId="0" xfId="15" applyNumberFormat="1" applyFont="1" applyBorder="1" applyAlignment="1" quotePrefix="1">
      <alignment horizontal="center"/>
    </xf>
    <xf numFmtId="176" fontId="4" fillId="0" borderId="1" xfId="0" applyNumberFormat="1" applyFont="1" applyBorder="1" applyAlignment="1">
      <alignment horizontal="center"/>
    </xf>
    <xf numFmtId="0" fontId="9" fillId="0" borderId="1" xfId="0" applyFont="1" applyBorder="1" applyAlignment="1">
      <alignment horizontal="center"/>
    </xf>
    <xf numFmtId="0" fontId="4" fillId="0" borderId="0" xfId="0" applyFont="1" applyAlignment="1">
      <alignment horizontal="left" wrapText="1" indent="5"/>
    </xf>
    <xf numFmtId="0" fontId="26" fillId="0" borderId="0" xfId="0" applyFont="1" applyAlignment="1">
      <alignment horizontal="left"/>
    </xf>
    <xf numFmtId="0" fontId="27" fillId="0" borderId="0" xfId="0" applyFont="1" applyAlignment="1">
      <alignment horizontal="left"/>
    </xf>
    <xf numFmtId="0" fontId="16" fillId="0" borderId="0" xfId="0" applyFont="1" applyAlignment="1">
      <alignment horizontal="center"/>
    </xf>
    <xf numFmtId="0" fontId="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0</xdr:rowOff>
    </xdr:from>
    <xdr:to>
      <xdr:col>4</xdr:col>
      <xdr:colOff>714375</xdr:colOff>
      <xdr:row>0</xdr:row>
      <xdr:rowOff>0</xdr:rowOff>
    </xdr:to>
    <xdr:sp>
      <xdr:nvSpPr>
        <xdr:cNvPr id="1" name="Line 1"/>
        <xdr:cNvSpPr>
          <a:spLocks/>
        </xdr:cNvSpPr>
      </xdr:nvSpPr>
      <xdr:spPr>
        <a:xfrm>
          <a:off x="371475" y="0"/>
          <a:ext cx="1990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0</xdr:colOff>
      <xdr:row>0</xdr:row>
      <xdr:rowOff>0</xdr:rowOff>
    </xdr:from>
    <xdr:to>
      <xdr:col>8</xdr:col>
      <xdr:colOff>47625</xdr:colOff>
      <xdr:row>0</xdr:row>
      <xdr:rowOff>0</xdr:rowOff>
    </xdr:to>
    <xdr:sp>
      <xdr:nvSpPr>
        <xdr:cNvPr id="2" name="Line 2"/>
        <xdr:cNvSpPr>
          <a:spLocks/>
        </xdr:cNvSpPr>
      </xdr:nvSpPr>
      <xdr:spPr>
        <a:xfrm>
          <a:off x="2428875" y="0"/>
          <a:ext cx="809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3" name="Line 3"/>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4" name="Line 4"/>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5" name="Line 5"/>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400050</xdr:colOff>
      <xdr:row>0</xdr:row>
      <xdr:rowOff>0</xdr:rowOff>
    </xdr:from>
    <xdr:to>
      <xdr:col>4</xdr:col>
      <xdr:colOff>723900</xdr:colOff>
      <xdr:row>0</xdr:row>
      <xdr:rowOff>0</xdr:rowOff>
    </xdr:to>
    <xdr:sp>
      <xdr:nvSpPr>
        <xdr:cNvPr id="6" name="Line 6"/>
        <xdr:cNvSpPr>
          <a:spLocks/>
        </xdr:cNvSpPr>
      </xdr:nvSpPr>
      <xdr:spPr>
        <a:xfrm>
          <a:off x="400050" y="0"/>
          <a:ext cx="1971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0</xdr:colOff>
      <xdr:row>0</xdr:row>
      <xdr:rowOff>0</xdr:rowOff>
    </xdr:from>
    <xdr:to>
      <xdr:col>8</xdr:col>
      <xdr:colOff>66675</xdr:colOff>
      <xdr:row>0</xdr:row>
      <xdr:rowOff>0</xdr:rowOff>
    </xdr:to>
    <xdr:sp>
      <xdr:nvSpPr>
        <xdr:cNvPr id="7" name="Line 7"/>
        <xdr:cNvSpPr>
          <a:spLocks/>
        </xdr:cNvSpPr>
      </xdr:nvSpPr>
      <xdr:spPr>
        <a:xfrm>
          <a:off x="2428875" y="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8" name="Line 8"/>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9" name="Line 9"/>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10" name="Line 10"/>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400050</xdr:colOff>
      <xdr:row>0</xdr:row>
      <xdr:rowOff>0</xdr:rowOff>
    </xdr:from>
    <xdr:to>
      <xdr:col>4</xdr:col>
      <xdr:colOff>723900</xdr:colOff>
      <xdr:row>0</xdr:row>
      <xdr:rowOff>0</xdr:rowOff>
    </xdr:to>
    <xdr:sp>
      <xdr:nvSpPr>
        <xdr:cNvPr id="11" name="Line 11"/>
        <xdr:cNvSpPr>
          <a:spLocks/>
        </xdr:cNvSpPr>
      </xdr:nvSpPr>
      <xdr:spPr>
        <a:xfrm>
          <a:off x="400050" y="0"/>
          <a:ext cx="1971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0</xdr:colOff>
      <xdr:row>0</xdr:row>
      <xdr:rowOff>0</xdr:rowOff>
    </xdr:from>
    <xdr:to>
      <xdr:col>8</xdr:col>
      <xdr:colOff>66675</xdr:colOff>
      <xdr:row>0</xdr:row>
      <xdr:rowOff>0</xdr:rowOff>
    </xdr:to>
    <xdr:sp>
      <xdr:nvSpPr>
        <xdr:cNvPr id="12" name="Line 12"/>
        <xdr:cNvSpPr>
          <a:spLocks/>
        </xdr:cNvSpPr>
      </xdr:nvSpPr>
      <xdr:spPr>
        <a:xfrm>
          <a:off x="2428875" y="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13" name="Line 13"/>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14" name="Line 14"/>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15" name="Line 15"/>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438150</xdr:colOff>
      <xdr:row>0</xdr:row>
      <xdr:rowOff>0</xdr:rowOff>
    </xdr:from>
    <xdr:to>
      <xdr:col>4</xdr:col>
      <xdr:colOff>723900</xdr:colOff>
      <xdr:row>0</xdr:row>
      <xdr:rowOff>0</xdr:rowOff>
    </xdr:to>
    <xdr:sp>
      <xdr:nvSpPr>
        <xdr:cNvPr id="16" name="Line 16"/>
        <xdr:cNvSpPr>
          <a:spLocks/>
        </xdr:cNvSpPr>
      </xdr:nvSpPr>
      <xdr:spPr>
        <a:xfrm>
          <a:off x="438150" y="0"/>
          <a:ext cx="1933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6</xdr:col>
      <xdr:colOff>9525</xdr:colOff>
      <xdr:row>0</xdr:row>
      <xdr:rowOff>0</xdr:rowOff>
    </xdr:from>
    <xdr:to>
      <xdr:col>8</xdr:col>
      <xdr:colOff>76200</xdr:colOff>
      <xdr:row>0</xdr:row>
      <xdr:rowOff>0</xdr:rowOff>
    </xdr:to>
    <xdr:sp>
      <xdr:nvSpPr>
        <xdr:cNvPr id="17" name="Line 17"/>
        <xdr:cNvSpPr>
          <a:spLocks/>
        </xdr:cNvSpPr>
      </xdr:nvSpPr>
      <xdr:spPr>
        <a:xfrm>
          <a:off x="2438400" y="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95250</xdr:colOff>
      <xdr:row>0</xdr:row>
      <xdr:rowOff>0</xdr:rowOff>
    </xdr:from>
    <xdr:to>
      <xdr:col>10</xdr:col>
      <xdr:colOff>600075</xdr:colOff>
      <xdr:row>0</xdr:row>
      <xdr:rowOff>0</xdr:rowOff>
    </xdr:to>
    <xdr:sp>
      <xdr:nvSpPr>
        <xdr:cNvPr id="18" name="Line 18"/>
        <xdr:cNvSpPr>
          <a:spLocks/>
        </xdr:cNvSpPr>
      </xdr:nvSpPr>
      <xdr:spPr>
        <a:xfrm>
          <a:off x="4248150" y="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95250</xdr:colOff>
      <xdr:row>0</xdr:row>
      <xdr:rowOff>0</xdr:rowOff>
    </xdr:from>
    <xdr:to>
      <xdr:col>15</xdr:col>
      <xdr:colOff>609600</xdr:colOff>
      <xdr:row>0</xdr:row>
      <xdr:rowOff>0</xdr:rowOff>
    </xdr:to>
    <xdr:sp>
      <xdr:nvSpPr>
        <xdr:cNvPr id="19" name="Line 19"/>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0" name="Line 20"/>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390525</xdr:colOff>
      <xdr:row>0</xdr:row>
      <xdr:rowOff>0</xdr:rowOff>
    </xdr:from>
    <xdr:to>
      <xdr:col>10</xdr:col>
      <xdr:colOff>9525</xdr:colOff>
      <xdr:row>0</xdr:row>
      <xdr:rowOff>0</xdr:rowOff>
    </xdr:to>
    <xdr:sp>
      <xdr:nvSpPr>
        <xdr:cNvPr id="21" name="Line 21"/>
        <xdr:cNvSpPr>
          <a:spLocks/>
        </xdr:cNvSpPr>
      </xdr:nvSpPr>
      <xdr:spPr>
        <a:xfrm>
          <a:off x="390525" y="0"/>
          <a:ext cx="3771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104775</xdr:colOff>
      <xdr:row>0</xdr:row>
      <xdr:rowOff>0</xdr:rowOff>
    </xdr:from>
    <xdr:to>
      <xdr:col>15</xdr:col>
      <xdr:colOff>609600</xdr:colOff>
      <xdr:row>0</xdr:row>
      <xdr:rowOff>0</xdr:rowOff>
    </xdr:to>
    <xdr:sp>
      <xdr:nvSpPr>
        <xdr:cNvPr id="22" name="Line 22"/>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3" name="Line 23"/>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4" name="Line 24"/>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66675</xdr:colOff>
      <xdr:row>0</xdr:row>
      <xdr:rowOff>0</xdr:rowOff>
    </xdr:from>
    <xdr:to>
      <xdr:col>19</xdr:col>
      <xdr:colOff>609600</xdr:colOff>
      <xdr:row>0</xdr:row>
      <xdr:rowOff>0</xdr:rowOff>
    </xdr:to>
    <xdr:sp>
      <xdr:nvSpPr>
        <xdr:cNvPr id="25" name="Line 25"/>
        <xdr:cNvSpPr>
          <a:spLocks/>
        </xdr:cNvSpPr>
      </xdr:nvSpPr>
      <xdr:spPr>
        <a:xfrm>
          <a:off x="8429625" y="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371475</xdr:colOff>
      <xdr:row>0</xdr:row>
      <xdr:rowOff>0</xdr:rowOff>
    </xdr:from>
    <xdr:to>
      <xdr:col>8</xdr:col>
      <xdr:colOff>76200</xdr:colOff>
      <xdr:row>0</xdr:row>
      <xdr:rowOff>0</xdr:rowOff>
    </xdr:to>
    <xdr:sp>
      <xdr:nvSpPr>
        <xdr:cNvPr id="26" name="Line 26"/>
        <xdr:cNvSpPr>
          <a:spLocks/>
        </xdr:cNvSpPr>
      </xdr:nvSpPr>
      <xdr:spPr>
        <a:xfrm>
          <a:off x="371475" y="0"/>
          <a:ext cx="2895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104775</xdr:colOff>
      <xdr:row>0</xdr:row>
      <xdr:rowOff>0</xdr:rowOff>
    </xdr:from>
    <xdr:to>
      <xdr:col>15</xdr:col>
      <xdr:colOff>609600</xdr:colOff>
      <xdr:row>0</xdr:row>
      <xdr:rowOff>0</xdr:rowOff>
    </xdr:to>
    <xdr:sp>
      <xdr:nvSpPr>
        <xdr:cNvPr id="27" name="Line 27"/>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8" name="Line 28"/>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29" name="Line 29"/>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66675</xdr:colOff>
      <xdr:row>0</xdr:row>
      <xdr:rowOff>0</xdr:rowOff>
    </xdr:from>
    <xdr:to>
      <xdr:col>19</xdr:col>
      <xdr:colOff>609600</xdr:colOff>
      <xdr:row>0</xdr:row>
      <xdr:rowOff>0</xdr:rowOff>
    </xdr:to>
    <xdr:sp>
      <xdr:nvSpPr>
        <xdr:cNvPr id="30" name="Line 30"/>
        <xdr:cNvSpPr>
          <a:spLocks/>
        </xdr:cNvSpPr>
      </xdr:nvSpPr>
      <xdr:spPr>
        <a:xfrm>
          <a:off x="8429625" y="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285750</xdr:colOff>
      <xdr:row>0</xdr:row>
      <xdr:rowOff>0</xdr:rowOff>
    </xdr:from>
    <xdr:to>
      <xdr:col>6</xdr:col>
      <xdr:colOff>571500</xdr:colOff>
      <xdr:row>0</xdr:row>
      <xdr:rowOff>0</xdr:rowOff>
    </xdr:to>
    <xdr:sp>
      <xdr:nvSpPr>
        <xdr:cNvPr id="31" name="Line 31"/>
        <xdr:cNvSpPr>
          <a:spLocks/>
        </xdr:cNvSpPr>
      </xdr:nvSpPr>
      <xdr:spPr>
        <a:xfrm>
          <a:off x="285750" y="0"/>
          <a:ext cx="2714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104775</xdr:colOff>
      <xdr:row>0</xdr:row>
      <xdr:rowOff>0</xdr:rowOff>
    </xdr:from>
    <xdr:to>
      <xdr:col>15</xdr:col>
      <xdr:colOff>609600</xdr:colOff>
      <xdr:row>0</xdr:row>
      <xdr:rowOff>0</xdr:rowOff>
    </xdr:to>
    <xdr:sp>
      <xdr:nvSpPr>
        <xdr:cNvPr id="32" name="Line 32"/>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33" name="Line 33"/>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34" name="Line 34"/>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66675</xdr:colOff>
      <xdr:row>0</xdr:row>
      <xdr:rowOff>0</xdr:rowOff>
    </xdr:from>
    <xdr:to>
      <xdr:col>19</xdr:col>
      <xdr:colOff>609600</xdr:colOff>
      <xdr:row>0</xdr:row>
      <xdr:rowOff>0</xdr:rowOff>
    </xdr:to>
    <xdr:sp>
      <xdr:nvSpPr>
        <xdr:cNvPr id="35" name="Line 35"/>
        <xdr:cNvSpPr>
          <a:spLocks/>
        </xdr:cNvSpPr>
      </xdr:nvSpPr>
      <xdr:spPr>
        <a:xfrm>
          <a:off x="8429625" y="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238125</xdr:colOff>
      <xdr:row>0</xdr:row>
      <xdr:rowOff>0</xdr:rowOff>
    </xdr:from>
    <xdr:to>
      <xdr:col>6</xdr:col>
      <xdr:colOff>352425</xdr:colOff>
      <xdr:row>0</xdr:row>
      <xdr:rowOff>0</xdr:rowOff>
    </xdr:to>
    <xdr:sp>
      <xdr:nvSpPr>
        <xdr:cNvPr id="36" name="Line 37"/>
        <xdr:cNvSpPr>
          <a:spLocks/>
        </xdr:cNvSpPr>
      </xdr:nvSpPr>
      <xdr:spPr>
        <a:xfrm>
          <a:off x="238125" y="0"/>
          <a:ext cx="2543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10</xdr:col>
      <xdr:colOff>9525</xdr:colOff>
      <xdr:row>0</xdr:row>
      <xdr:rowOff>0</xdr:rowOff>
    </xdr:from>
    <xdr:to>
      <xdr:col>10</xdr:col>
      <xdr:colOff>600075</xdr:colOff>
      <xdr:row>0</xdr:row>
      <xdr:rowOff>0</xdr:rowOff>
    </xdr:to>
    <xdr:sp>
      <xdr:nvSpPr>
        <xdr:cNvPr id="37" name="Line 38"/>
        <xdr:cNvSpPr>
          <a:spLocks/>
        </xdr:cNvSpPr>
      </xdr:nvSpPr>
      <xdr:spPr>
        <a:xfrm>
          <a:off x="4162425" y="0"/>
          <a:ext cx="600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15</xdr:col>
      <xdr:colOff>66675</xdr:colOff>
      <xdr:row>0</xdr:row>
      <xdr:rowOff>0</xdr:rowOff>
    </xdr:from>
    <xdr:to>
      <xdr:col>15</xdr:col>
      <xdr:colOff>609600</xdr:colOff>
      <xdr:row>0</xdr:row>
      <xdr:rowOff>0</xdr:rowOff>
    </xdr:to>
    <xdr:sp>
      <xdr:nvSpPr>
        <xdr:cNvPr id="38" name="Line 39"/>
        <xdr:cNvSpPr>
          <a:spLocks/>
        </xdr:cNvSpPr>
      </xdr:nvSpPr>
      <xdr:spPr>
        <a:xfrm>
          <a:off x="70770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39" name="Line 40"/>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18</xdr:col>
      <xdr:colOff>0</xdr:colOff>
      <xdr:row>0</xdr:row>
      <xdr:rowOff>0</xdr:rowOff>
    </xdr:from>
    <xdr:to>
      <xdr:col>18</xdr:col>
      <xdr:colOff>0</xdr:colOff>
      <xdr:row>0</xdr:row>
      <xdr:rowOff>0</xdr:rowOff>
    </xdr:to>
    <xdr:sp>
      <xdr:nvSpPr>
        <xdr:cNvPr id="40" name="Line 41"/>
        <xdr:cNvSpPr>
          <a:spLocks/>
        </xdr:cNvSpPr>
      </xdr:nvSpPr>
      <xdr:spPr>
        <a:xfrm>
          <a:off x="74771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19</xdr:col>
      <xdr:colOff>47625</xdr:colOff>
      <xdr:row>0</xdr:row>
      <xdr:rowOff>0</xdr:rowOff>
    </xdr:from>
    <xdr:to>
      <xdr:col>19</xdr:col>
      <xdr:colOff>609600</xdr:colOff>
      <xdr:row>0</xdr:row>
      <xdr:rowOff>0</xdr:rowOff>
    </xdr:to>
    <xdr:sp>
      <xdr:nvSpPr>
        <xdr:cNvPr id="41" name="Line 42"/>
        <xdr:cNvSpPr>
          <a:spLocks/>
        </xdr:cNvSpPr>
      </xdr:nvSpPr>
      <xdr:spPr>
        <a:xfrm>
          <a:off x="8410575" y="0"/>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0</xdr:col>
      <xdr:colOff>247650</xdr:colOff>
      <xdr:row>0</xdr:row>
      <xdr:rowOff>0</xdr:rowOff>
    </xdr:from>
    <xdr:to>
      <xdr:col>6</xdr:col>
      <xdr:colOff>361950</xdr:colOff>
      <xdr:row>0</xdr:row>
      <xdr:rowOff>0</xdr:rowOff>
    </xdr:to>
    <xdr:sp>
      <xdr:nvSpPr>
        <xdr:cNvPr id="42" name="Line 44"/>
        <xdr:cNvSpPr>
          <a:spLocks/>
        </xdr:cNvSpPr>
      </xdr:nvSpPr>
      <xdr:spPr>
        <a:xfrm>
          <a:off x="247650" y="0"/>
          <a:ext cx="2543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xdr:col>
      <xdr:colOff>342900</xdr:colOff>
      <xdr:row>1161</xdr:row>
      <xdr:rowOff>228600</xdr:rowOff>
    </xdr:from>
    <xdr:to>
      <xdr:col>8</xdr:col>
      <xdr:colOff>200025</xdr:colOff>
      <xdr:row>1161</xdr:row>
      <xdr:rowOff>228600</xdr:rowOff>
    </xdr:to>
    <xdr:sp>
      <xdr:nvSpPr>
        <xdr:cNvPr id="43" name="Line 48"/>
        <xdr:cNvSpPr>
          <a:spLocks/>
        </xdr:cNvSpPr>
      </xdr:nvSpPr>
      <xdr:spPr>
        <a:xfrm>
          <a:off x="1352550" y="2568702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26</xdr:col>
      <xdr:colOff>428625</xdr:colOff>
      <xdr:row>672</xdr:row>
      <xdr:rowOff>76200</xdr:rowOff>
    </xdr:from>
    <xdr:to>
      <xdr:col>27</xdr:col>
      <xdr:colOff>476250</xdr:colOff>
      <xdr:row>672</xdr:row>
      <xdr:rowOff>76200</xdr:rowOff>
    </xdr:to>
    <xdr:sp>
      <xdr:nvSpPr>
        <xdr:cNvPr id="44" name="Line 55"/>
        <xdr:cNvSpPr>
          <a:spLocks/>
        </xdr:cNvSpPr>
      </xdr:nvSpPr>
      <xdr:spPr>
        <a:xfrm>
          <a:off x="13154025" y="1309592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25</xdr:col>
      <xdr:colOff>19050</xdr:colOff>
      <xdr:row>672</xdr:row>
      <xdr:rowOff>76200</xdr:rowOff>
    </xdr:from>
    <xdr:to>
      <xdr:col>26</xdr:col>
      <xdr:colOff>66675</xdr:colOff>
      <xdr:row>672</xdr:row>
      <xdr:rowOff>76200</xdr:rowOff>
    </xdr:to>
    <xdr:sp>
      <xdr:nvSpPr>
        <xdr:cNvPr id="45" name="Line 56"/>
        <xdr:cNvSpPr>
          <a:spLocks/>
        </xdr:cNvSpPr>
      </xdr:nvSpPr>
      <xdr:spPr>
        <a:xfrm>
          <a:off x="12134850" y="1309592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twoCellAnchor>
    <xdr:from>
      <xdr:col>26</xdr:col>
      <xdr:colOff>428625</xdr:colOff>
      <xdr:row>670</xdr:row>
      <xdr:rowOff>66675</xdr:rowOff>
    </xdr:from>
    <xdr:to>
      <xdr:col>27</xdr:col>
      <xdr:colOff>476250</xdr:colOff>
      <xdr:row>670</xdr:row>
      <xdr:rowOff>66675</xdr:rowOff>
    </xdr:to>
    <xdr:sp>
      <xdr:nvSpPr>
        <xdr:cNvPr id="46" name="Line 58"/>
        <xdr:cNvSpPr>
          <a:spLocks/>
        </xdr:cNvSpPr>
      </xdr:nvSpPr>
      <xdr:spPr>
        <a:xfrm>
          <a:off x="13154025" y="1304353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BrowalliaUPC"/>
              <a:ea typeface="BrowalliaUPC"/>
              <a:cs typeface="BrowalliaUP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Z509"/>
  <sheetViews>
    <sheetView tabSelected="1" zoomScale="95" zoomScaleNormal="95" zoomScaleSheetLayoutView="100" workbookViewId="0" topLeftCell="A195">
      <selection activeCell="H200" sqref="H200"/>
    </sheetView>
  </sheetViews>
  <sheetFormatPr defaultColWidth="9.140625" defaultRowHeight="20.25"/>
  <cols>
    <col min="1" max="1" width="14.28125" style="81" customWidth="1"/>
    <col min="2" max="2" width="0.85546875" style="81" customWidth="1"/>
    <col min="3" max="3" width="9.00390625" style="79" customWidth="1"/>
    <col min="4" max="4" width="0.5625" style="79" customWidth="1"/>
    <col min="5" max="5" width="10.8515625" style="79" customWidth="1"/>
    <col min="6" max="6" width="0.85546875" style="79" customWidth="1"/>
    <col min="7" max="7" width="10.7109375" style="79" customWidth="1"/>
    <col min="8" max="8" width="0.71875" style="80" customWidth="1"/>
    <col min="9" max="9" width="13.57421875" style="79" customWidth="1"/>
    <col min="10" max="10" width="0.85546875" style="80" customWidth="1"/>
    <col min="11" max="11" width="13.8515625" style="79" customWidth="1"/>
    <col min="12" max="12" width="0.85546875" style="80" customWidth="1"/>
    <col min="13" max="13" width="13.28125" style="79" customWidth="1"/>
    <col min="14" max="14" width="0.42578125" style="80" customWidth="1"/>
    <col min="15" max="15" width="15.421875" style="80" customWidth="1"/>
    <col min="16" max="16" width="15.57421875" style="79" hidden="1" customWidth="1"/>
    <col min="17" max="17" width="0.2890625" style="80" customWidth="1"/>
    <col min="18" max="18" width="5.7109375" style="79" customWidth="1"/>
    <col min="19" max="19" width="13.28125" style="81" bestFit="1" customWidth="1"/>
    <col min="20" max="20" width="10.57421875" style="81" bestFit="1" customWidth="1"/>
    <col min="21" max="16384" width="9.140625" style="81" customWidth="1"/>
  </cols>
  <sheetData>
    <row r="1" spans="1:11" ht="19.5" hidden="1">
      <c r="A1" s="10"/>
      <c r="B1" s="10"/>
      <c r="C1" s="10"/>
      <c r="D1" s="11"/>
      <c r="E1" s="11"/>
      <c r="F1" s="11"/>
      <c r="G1" s="11"/>
      <c r="H1" s="36"/>
      <c r="I1" s="15"/>
      <c r="J1" s="36"/>
      <c r="K1" s="16"/>
    </row>
    <row r="2" spans="1:11" ht="19.5" hidden="1">
      <c r="A2" s="10"/>
      <c r="B2" s="10"/>
      <c r="C2" s="10"/>
      <c r="D2" s="11"/>
      <c r="E2" s="11"/>
      <c r="F2" s="11"/>
      <c r="G2" s="11"/>
      <c r="H2" s="36"/>
      <c r="I2" s="15"/>
      <c r="J2" s="36"/>
      <c r="K2" s="16"/>
    </row>
    <row r="3" spans="1:11" ht="19.5" hidden="1">
      <c r="A3" s="10"/>
      <c r="B3" s="10"/>
      <c r="C3" s="10"/>
      <c r="D3" s="11"/>
      <c r="E3" s="11"/>
      <c r="F3" s="11"/>
      <c r="G3" s="11"/>
      <c r="H3" s="36"/>
      <c r="I3" s="15"/>
      <c r="J3" s="36"/>
      <c r="K3" s="16"/>
    </row>
    <row r="4" spans="1:11" ht="19.5" hidden="1">
      <c r="A4" s="10"/>
      <c r="B4" s="10"/>
      <c r="C4" s="10"/>
      <c r="D4" s="11"/>
      <c r="E4" s="11"/>
      <c r="F4" s="11"/>
      <c r="G4" s="11"/>
      <c r="H4" s="36"/>
      <c r="I4" s="15"/>
      <c r="J4" s="36"/>
      <c r="K4" s="16"/>
    </row>
    <row r="5" spans="1:11" ht="19.5" hidden="1">
      <c r="A5" s="10"/>
      <c r="B5" s="10"/>
      <c r="C5" s="10"/>
      <c r="D5" s="11"/>
      <c r="E5" s="11"/>
      <c r="F5" s="11"/>
      <c r="G5" s="11"/>
      <c r="H5" s="36"/>
      <c r="I5" s="78"/>
      <c r="J5" s="36"/>
      <c r="K5" s="16"/>
    </row>
    <row r="6" spans="1:11" ht="19.5" hidden="1">
      <c r="A6" s="10"/>
      <c r="B6" s="10"/>
      <c r="C6" s="10"/>
      <c r="D6" s="11"/>
      <c r="E6" s="11"/>
      <c r="F6" s="11"/>
      <c r="G6" s="11"/>
      <c r="H6" s="36"/>
      <c r="I6" s="15"/>
      <c r="J6" s="36"/>
      <c r="K6" s="16"/>
    </row>
    <row r="7" spans="1:11" ht="19.5" hidden="1">
      <c r="A7" s="10"/>
      <c r="B7" s="10"/>
      <c r="C7" s="10"/>
      <c r="D7" s="11"/>
      <c r="E7" s="11"/>
      <c r="F7" s="11"/>
      <c r="G7" s="11"/>
      <c r="H7" s="36"/>
      <c r="I7" s="15"/>
      <c r="J7" s="36"/>
      <c r="K7" s="16"/>
    </row>
    <row r="8" spans="1:11" ht="19.5" hidden="1">
      <c r="A8" s="10"/>
      <c r="B8" s="10"/>
      <c r="C8" s="10"/>
      <c r="D8" s="11"/>
      <c r="E8" s="11"/>
      <c r="F8" s="11"/>
      <c r="G8" s="11"/>
      <c r="H8" s="36"/>
      <c r="I8" s="15"/>
      <c r="J8" s="36"/>
      <c r="K8" s="16"/>
    </row>
    <row r="9" spans="1:11" ht="32.25" hidden="1">
      <c r="A9" s="10"/>
      <c r="B9" s="10"/>
      <c r="C9" s="10"/>
      <c r="D9" s="11"/>
      <c r="E9" s="11"/>
      <c r="F9" s="11"/>
      <c r="G9" s="11"/>
      <c r="H9" s="36"/>
      <c r="I9" s="282"/>
      <c r="J9" s="282"/>
      <c r="K9" s="282"/>
    </row>
    <row r="10" spans="1:11" ht="18.75" customHeight="1" hidden="1">
      <c r="A10" s="129"/>
      <c r="B10" s="129"/>
      <c r="C10" s="129"/>
      <c r="D10" s="129"/>
      <c r="E10" s="129"/>
      <c r="F10" s="129"/>
      <c r="G10" s="129"/>
      <c r="H10" s="129"/>
      <c r="I10" s="129"/>
      <c r="J10" s="129"/>
      <c r="K10" s="129"/>
    </row>
    <row r="11" spans="1:18" ht="18" hidden="1">
      <c r="A11" s="508" t="s">
        <v>499</v>
      </c>
      <c r="B11" s="508"/>
      <c r="C11" s="508"/>
      <c r="D11" s="508"/>
      <c r="E11" s="508"/>
      <c r="F11" s="508"/>
      <c r="G11" s="508"/>
      <c r="H11" s="508"/>
      <c r="I11" s="508"/>
      <c r="J11" s="508"/>
      <c r="K11" s="508"/>
      <c r="L11" s="508"/>
      <c r="M11" s="508"/>
      <c r="N11" s="508"/>
      <c r="O11" s="508"/>
      <c r="P11" s="319"/>
      <c r="Q11" s="81"/>
      <c r="R11" s="81"/>
    </row>
    <row r="12" spans="1:18" ht="18" hidden="1">
      <c r="A12" s="508" t="s">
        <v>500</v>
      </c>
      <c r="B12" s="508"/>
      <c r="C12" s="508"/>
      <c r="D12" s="508"/>
      <c r="E12" s="508"/>
      <c r="F12" s="508"/>
      <c r="G12" s="508"/>
      <c r="H12" s="508"/>
      <c r="I12" s="508"/>
      <c r="J12" s="508"/>
      <c r="K12" s="508"/>
      <c r="L12" s="508"/>
      <c r="M12" s="508"/>
      <c r="N12" s="508"/>
      <c r="O12" s="508"/>
      <c r="P12" s="319"/>
      <c r="Q12" s="81"/>
      <c r="R12" s="81"/>
    </row>
    <row r="13" spans="1:18" ht="18" hidden="1">
      <c r="A13" s="508" t="s">
        <v>501</v>
      </c>
      <c r="B13" s="508"/>
      <c r="C13" s="508"/>
      <c r="D13" s="508"/>
      <c r="E13" s="508"/>
      <c r="F13" s="508"/>
      <c r="G13" s="508"/>
      <c r="H13" s="508"/>
      <c r="I13" s="508"/>
      <c r="J13" s="508"/>
      <c r="K13" s="508"/>
      <c r="L13" s="508"/>
      <c r="M13" s="508"/>
      <c r="N13" s="508"/>
      <c r="O13" s="508"/>
      <c r="P13" s="319"/>
      <c r="Q13" s="81"/>
      <c r="R13" s="81"/>
    </row>
    <row r="14" spans="1:18" ht="18" hidden="1">
      <c r="A14" s="508" t="s">
        <v>502</v>
      </c>
      <c r="B14" s="508"/>
      <c r="C14" s="508"/>
      <c r="D14" s="508"/>
      <c r="E14" s="508"/>
      <c r="F14" s="508"/>
      <c r="G14" s="508"/>
      <c r="H14" s="508"/>
      <c r="I14" s="508"/>
      <c r="J14" s="508"/>
      <c r="K14" s="508"/>
      <c r="L14" s="508"/>
      <c r="M14" s="508"/>
      <c r="N14" s="508"/>
      <c r="O14" s="508"/>
      <c r="P14" s="319"/>
      <c r="Q14" s="81"/>
      <c r="R14" s="81"/>
    </row>
    <row r="15" spans="1:18" ht="18" hidden="1">
      <c r="A15" s="508" t="s">
        <v>503</v>
      </c>
      <c r="B15" s="508"/>
      <c r="C15" s="508"/>
      <c r="D15" s="508"/>
      <c r="E15" s="508"/>
      <c r="F15" s="508"/>
      <c r="G15" s="508"/>
      <c r="H15" s="508"/>
      <c r="I15" s="508"/>
      <c r="J15" s="508"/>
      <c r="K15" s="508"/>
      <c r="L15" s="508"/>
      <c r="M15" s="508"/>
      <c r="N15" s="508"/>
      <c r="O15" s="508"/>
      <c r="P15" s="319"/>
      <c r="Q15" s="81"/>
      <c r="R15" s="81"/>
    </row>
    <row r="16" spans="1:18" ht="22.5" hidden="1">
      <c r="A16" s="119"/>
      <c r="B16" s="119"/>
      <c r="C16" s="119"/>
      <c r="D16" s="119"/>
      <c r="E16" s="119"/>
      <c r="F16" s="119"/>
      <c r="G16" s="119"/>
      <c r="H16" s="120"/>
      <c r="I16" s="119"/>
      <c r="J16" s="120"/>
      <c r="K16" s="119"/>
      <c r="L16" s="120"/>
      <c r="M16" s="119"/>
      <c r="N16" s="120"/>
      <c r="O16" s="120"/>
      <c r="P16" s="119"/>
      <c r="Q16" s="120"/>
      <c r="R16" s="119"/>
    </row>
    <row r="17" spans="1:11" ht="19.5" hidden="1">
      <c r="A17" s="10"/>
      <c r="B17" s="10"/>
      <c r="C17" s="10" t="s">
        <v>110</v>
      </c>
      <c r="D17" s="11"/>
      <c r="E17" s="11"/>
      <c r="F17" s="11"/>
      <c r="G17" s="11"/>
      <c r="H17" s="36"/>
      <c r="I17" s="15"/>
      <c r="J17" s="36"/>
      <c r="K17" s="16"/>
    </row>
    <row r="18" spans="1:11" ht="19.5" hidden="1">
      <c r="A18" s="10"/>
      <c r="B18" s="10"/>
      <c r="C18" s="10" t="s">
        <v>110</v>
      </c>
      <c r="D18" s="11"/>
      <c r="E18" s="11"/>
      <c r="F18" s="11"/>
      <c r="G18" s="11"/>
      <c r="H18" s="36"/>
      <c r="I18" s="15"/>
      <c r="J18" s="36"/>
      <c r="K18" s="16"/>
    </row>
    <row r="19" spans="1:11" ht="19.5" hidden="1">
      <c r="A19" s="10"/>
      <c r="B19" s="10"/>
      <c r="C19" s="10" t="s">
        <v>110</v>
      </c>
      <c r="D19" s="11"/>
      <c r="E19" s="11"/>
      <c r="F19" s="11"/>
      <c r="G19" s="11"/>
      <c r="H19" s="36"/>
      <c r="I19" s="15"/>
      <c r="J19" s="36"/>
      <c r="K19" s="16"/>
    </row>
    <row r="20" spans="1:11" ht="19.5" hidden="1">
      <c r="A20" s="10"/>
      <c r="B20" s="10"/>
      <c r="C20" s="10" t="s">
        <v>110</v>
      </c>
      <c r="D20" s="11"/>
      <c r="E20" s="11"/>
      <c r="F20" s="11"/>
      <c r="G20" s="11"/>
      <c r="H20" s="36"/>
      <c r="I20" s="15"/>
      <c r="J20" s="36"/>
      <c r="K20" s="16"/>
    </row>
    <row r="21" spans="1:11" ht="19.5" hidden="1">
      <c r="A21" s="10"/>
      <c r="B21" s="10"/>
      <c r="C21" s="10"/>
      <c r="D21" s="11"/>
      <c r="E21" s="11"/>
      <c r="F21" s="11"/>
      <c r="G21" s="11"/>
      <c r="H21" s="36"/>
      <c r="I21" s="15"/>
      <c r="J21" s="36"/>
      <c r="K21" s="16"/>
    </row>
    <row r="22" spans="1:15" ht="19.5" hidden="1">
      <c r="A22" s="10"/>
      <c r="B22" s="10"/>
      <c r="C22" s="10"/>
      <c r="D22" s="11"/>
      <c r="E22" s="11"/>
      <c r="F22" s="11"/>
      <c r="G22" s="11"/>
      <c r="H22" s="36"/>
      <c r="I22" s="15"/>
      <c r="J22" s="36"/>
      <c r="K22" s="16"/>
      <c r="O22" s="359"/>
    </row>
    <row r="23" spans="1:15" ht="19.5" hidden="1">
      <c r="A23" s="10"/>
      <c r="B23" s="10"/>
      <c r="C23" s="10"/>
      <c r="D23" s="11"/>
      <c r="E23" s="11"/>
      <c r="F23" s="11"/>
      <c r="G23" s="11"/>
      <c r="H23" s="36"/>
      <c r="I23" s="15"/>
      <c r="J23" s="36"/>
      <c r="K23" s="16"/>
      <c r="O23" s="359"/>
    </row>
    <row r="24" spans="1:15" ht="19.5" hidden="1">
      <c r="A24" s="10"/>
      <c r="B24" s="10"/>
      <c r="C24" s="10"/>
      <c r="D24" s="11"/>
      <c r="E24" s="11"/>
      <c r="F24" s="11"/>
      <c r="G24" s="11"/>
      <c r="H24" s="36"/>
      <c r="I24" s="86" t="s">
        <v>110</v>
      </c>
      <c r="J24" s="36"/>
      <c r="K24" s="16"/>
      <c r="O24" s="360"/>
    </row>
    <row r="25" spans="1:11" ht="19.5" hidden="1">
      <c r="A25" s="10"/>
      <c r="B25" s="10"/>
      <c r="C25" s="10"/>
      <c r="D25" s="11"/>
      <c r="E25" s="76"/>
      <c r="F25" s="11"/>
      <c r="G25" s="11"/>
      <c r="H25" s="36"/>
      <c r="I25" s="15" t="s">
        <v>110</v>
      </c>
      <c r="J25" s="36"/>
      <c r="K25" s="16"/>
    </row>
    <row r="26" spans="1:11" ht="19.5" hidden="1">
      <c r="A26" s="10"/>
      <c r="B26" s="10"/>
      <c r="C26" s="10"/>
      <c r="D26" s="11"/>
      <c r="E26" s="77"/>
      <c r="F26" s="11"/>
      <c r="G26" s="11"/>
      <c r="H26" s="36"/>
      <c r="I26" s="15" t="s">
        <v>110</v>
      </c>
      <c r="J26" s="36"/>
      <c r="K26" s="16"/>
    </row>
    <row r="27" spans="1:11" ht="19.5" hidden="1">
      <c r="A27" s="10"/>
      <c r="B27" s="10"/>
      <c r="C27" s="10"/>
      <c r="D27" s="11"/>
      <c r="E27" s="11"/>
      <c r="F27" s="11"/>
      <c r="G27" s="11"/>
      <c r="H27" s="36"/>
      <c r="I27" s="15"/>
      <c r="J27" s="36"/>
      <c r="K27" s="16"/>
    </row>
    <row r="28" spans="1:11" ht="19.5" hidden="1">
      <c r="A28" s="10"/>
      <c r="B28" s="10"/>
      <c r="C28" s="10"/>
      <c r="D28" s="11"/>
      <c r="E28" s="11"/>
      <c r="F28" s="11"/>
      <c r="G28" s="11"/>
      <c r="H28" s="36"/>
      <c r="I28" s="15"/>
      <c r="J28" s="36"/>
      <c r="K28" s="16"/>
    </row>
    <row r="29" spans="1:11" ht="19.5" hidden="1">
      <c r="A29" s="10"/>
      <c r="B29" s="10"/>
      <c r="C29" s="10"/>
      <c r="D29" s="11"/>
      <c r="E29" s="11"/>
      <c r="F29" s="11"/>
      <c r="G29" s="11"/>
      <c r="H29" s="36"/>
      <c r="I29" s="15"/>
      <c r="J29" s="36"/>
      <c r="K29" s="16"/>
    </row>
    <row r="30" spans="1:11" ht="19.5" hidden="1">
      <c r="A30" s="10"/>
      <c r="B30" s="10"/>
      <c r="C30" s="10"/>
      <c r="D30" s="11"/>
      <c r="E30" s="11"/>
      <c r="F30" s="11"/>
      <c r="G30" s="11"/>
      <c r="H30" s="36"/>
      <c r="I30" s="15"/>
      <c r="J30" s="36"/>
      <c r="K30" s="16"/>
    </row>
    <row r="31" spans="1:11" ht="19.5" hidden="1">
      <c r="A31" s="10"/>
      <c r="B31" s="10"/>
      <c r="C31" s="10"/>
      <c r="D31" s="11"/>
      <c r="E31" s="11"/>
      <c r="F31" s="11"/>
      <c r="G31" s="11"/>
      <c r="H31" s="36"/>
      <c r="I31" s="15"/>
      <c r="J31" s="36"/>
      <c r="K31" s="16"/>
    </row>
    <row r="32" spans="1:11" ht="19.5" hidden="1">
      <c r="A32" s="10"/>
      <c r="B32" s="10"/>
      <c r="C32" s="10"/>
      <c r="D32" s="11"/>
      <c r="E32" s="11"/>
      <c r="F32" s="11"/>
      <c r="G32" s="11"/>
      <c r="H32" s="36"/>
      <c r="I32" s="15"/>
      <c r="J32" s="36"/>
      <c r="K32" s="16"/>
    </row>
    <row r="33" spans="1:11" ht="19.5" hidden="1">
      <c r="A33" s="10"/>
      <c r="B33" s="10"/>
      <c r="C33" s="10"/>
      <c r="D33" s="11"/>
      <c r="E33" s="11"/>
      <c r="F33" s="11"/>
      <c r="G33" s="11"/>
      <c r="H33" s="36"/>
      <c r="I33" s="15"/>
      <c r="J33" s="36"/>
      <c r="K33" s="16"/>
    </row>
    <row r="34" spans="1:11" ht="19.5" hidden="1">
      <c r="A34" s="10"/>
      <c r="B34" s="10"/>
      <c r="C34" s="10"/>
      <c r="D34" s="11"/>
      <c r="E34" s="11"/>
      <c r="F34" s="11"/>
      <c r="G34" s="11"/>
      <c r="H34" s="36"/>
      <c r="I34" s="15"/>
      <c r="J34" s="36"/>
      <c r="K34" s="16"/>
    </row>
    <row r="35" spans="1:11" ht="19.5" hidden="1">
      <c r="A35" s="10"/>
      <c r="B35" s="10"/>
      <c r="C35" s="10"/>
      <c r="D35" s="11"/>
      <c r="E35" s="11"/>
      <c r="F35" s="11"/>
      <c r="G35" s="11"/>
      <c r="H35" s="36"/>
      <c r="I35" s="15"/>
      <c r="J35" s="36"/>
      <c r="K35" s="16"/>
    </row>
    <row r="36" spans="1:11" ht="19.5" hidden="1">
      <c r="A36" s="10"/>
      <c r="B36" s="10"/>
      <c r="C36" s="10"/>
      <c r="D36" s="11"/>
      <c r="E36" s="11"/>
      <c r="F36" s="11"/>
      <c r="G36" s="11"/>
      <c r="H36" s="36"/>
      <c r="I36" s="15"/>
      <c r="J36" s="36"/>
      <c r="K36" s="16"/>
    </row>
    <row r="37" spans="1:11" ht="19.5" hidden="1">
      <c r="A37" s="10"/>
      <c r="B37" s="10"/>
      <c r="C37" s="10"/>
      <c r="D37" s="11"/>
      <c r="E37" s="11"/>
      <c r="F37" s="11"/>
      <c r="G37" s="11"/>
      <c r="H37" s="36"/>
      <c r="I37" s="15"/>
      <c r="J37" s="36"/>
      <c r="K37" s="16"/>
    </row>
    <row r="38" spans="1:11" ht="19.5" hidden="1">
      <c r="A38" s="10"/>
      <c r="B38" s="10"/>
      <c r="C38" s="10"/>
      <c r="D38" s="11"/>
      <c r="E38" s="11"/>
      <c r="F38" s="11"/>
      <c r="G38" s="11"/>
      <c r="H38" s="36"/>
      <c r="I38" s="15"/>
      <c r="J38" s="36"/>
      <c r="K38" s="16"/>
    </row>
    <row r="39" spans="1:18" ht="19.5" hidden="1">
      <c r="A39" s="10"/>
      <c r="B39" s="10"/>
      <c r="C39" s="10"/>
      <c r="D39" s="11"/>
      <c r="E39" s="11"/>
      <c r="F39" s="11"/>
      <c r="G39" s="11"/>
      <c r="H39" s="11"/>
      <c r="I39" s="15"/>
      <c r="J39" s="11"/>
      <c r="K39" s="10"/>
      <c r="L39" s="55"/>
      <c r="M39" s="45"/>
      <c r="N39" s="55"/>
      <c r="O39" s="320" t="s">
        <v>216</v>
      </c>
      <c r="P39" s="81"/>
      <c r="Q39" s="81"/>
      <c r="R39" s="81"/>
    </row>
    <row r="40" spans="1:18" ht="19.5" hidden="1">
      <c r="A40" s="10"/>
      <c r="B40" s="10"/>
      <c r="C40" s="10"/>
      <c r="D40" s="11"/>
      <c r="E40" s="11"/>
      <c r="F40" s="11"/>
      <c r="G40" s="11"/>
      <c r="H40" s="11"/>
      <c r="I40" s="15"/>
      <c r="J40" s="11"/>
      <c r="K40" s="33"/>
      <c r="L40" s="55"/>
      <c r="M40" s="45"/>
      <c r="N40" s="55"/>
      <c r="O40" s="45"/>
      <c r="P40" s="45"/>
      <c r="Q40" s="81"/>
      <c r="R40" s="81"/>
    </row>
    <row r="41" spans="1:18" ht="19.5" hidden="1">
      <c r="A41" s="506" t="s">
        <v>213</v>
      </c>
      <c r="B41" s="506"/>
      <c r="C41" s="506"/>
      <c r="D41" s="506"/>
      <c r="E41" s="506"/>
      <c r="F41" s="506"/>
      <c r="G41" s="506"/>
      <c r="H41" s="506"/>
      <c r="I41" s="506"/>
      <c r="J41" s="506"/>
      <c r="K41" s="506"/>
      <c r="L41" s="506"/>
      <c r="M41" s="506"/>
      <c r="N41" s="506"/>
      <c r="O41" s="506"/>
      <c r="P41" s="20"/>
      <c r="Q41" s="81"/>
      <c r="R41" s="81"/>
    </row>
    <row r="42" spans="1:18" ht="19.5" hidden="1">
      <c r="A42" s="506" t="s">
        <v>214</v>
      </c>
      <c r="B42" s="506"/>
      <c r="C42" s="506"/>
      <c r="D42" s="506"/>
      <c r="E42" s="506"/>
      <c r="F42" s="506"/>
      <c r="G42" s="506"/>
      <c r="H42" s="506"/>
      <c r="I42" s="506"/>
      <c r="J42" s="506"/>
      <c r="K42" s="506"/>
      <c r="L42" s="506"/>
      <c r="M42" s="506"/>
      <c r="N42" s="506"/>
      <c r="O42" s="320" t="s">
        <v>215</v>
      </c>
      <c r="P42" s="81"/>
      <c r="Q42" s="81"/>
      <c r="R42" s="81"/>
    </row>
    <row r="43" spans="1:18" ht="19.5" hidden="1">
      <c r="A43" s="506" t="s">
        <v>350</v>
      </c>
      <c r="B43" s="506"/>
      <c r="C43" s="506"/>
      <c r="D43" s="506"/>
      <c r="E43" s="506"/>
      <c r="F43" s="506"/>
      <c r="G43" s="506"/>
      <c r="H43" s="506"/>
      <c r="I43" s="506"/>
      <c r="J43" s="506"/>
      <c r="K43" s="506"/>
      <c r="L43" s="506"/>
      <c r="M43" s="506"/>
      <c r="N43" s="506"/>
      <c r="O43" s="506"/>
      <c r="P43" s="20"/>
      <c r="Q43" s="81"/>
      <c r="R43" s="81"/>
    </row>
    <row r="44" spans="1:18" ht="19.5" hidden="1">
      <c r="A44" s="22"/>
      <c r="B44" s="22"/>
      <c r="C44" s="22"/>
      <c r="D44" s="22"/>
      <c r="E44" s="22"/>
      <c r="F44" s="22"/>
      <c r="G44" s="22"/>
      <c r="H44" s="121"/>
      <c r="I44" s="22"/>
      <c r="J44" s="121"/>
      <c r="K44" s="22"/>
      <c r="L44" s="121"/>
      <c r="M44" s="22"/>
      <c r="N44" s="121"/>
      <c r="O44" s="121"/>
      <c r="P44" s="138"/>
      <c r="Q44" s="123"/>
      <c r="R44" s="123"/>
    </row>
    <row r="45" spans="1:18" ht="19.5" hidden="1">
      <c r="A45" s="22"/>
      <c r="B45" s="22"/>
      <c r="C45" s="22"/>
      <c r="D45" s="22"/>
      <c r="E45" s="22"/>
      <c r="F45" s="22"/>
      <c r="G45" s="22"/>
      <c r="H45" s="22"/>
      <c r="I45" s="22"/>
      <c r="J45" s="22"/>
      <c r="K45" s="22"/>
      <c r="L45" s="22"/>
      <c r="M45" s="26" t="s">
        <v>217</v>
      </c>
      <c r="N45" s="62"/>
      <c r="O45" s="104" t="s">
        <v>218</v>
      </c>
      <c r="P45" s="81"/>
      <c r="Q45" s="81"/>
      <c r="R45" s="81"/>
    </row>
    <row r="46" spans="1:18" ht="19.5" hidden="1">
      <c r="A46" s="22"/>
      <c r="B46" s="22"/>
      <c r="C46" s="22"/>
      <c r="D46" s="22"/>
      <c r="E46" s="22"/>
      <c r="F46" s="22"/>
      <c r="G46" s="22"/>
      <c r="H46" s="22"/>
      <c r="I46" s="22"/>
      <c r="J46" s="22"/>
      <c r="K46" s="22"/>
      <c r="L46" s="22"/>
      <c r="M46" s="321" t="s">
        <v>219</v>
      </c>
      <c r="N46" s="62"/>
      <c r="O46" s="322"/>
      <c r="P46" s="81"/>
      <c r="Q46" s="81"/>
      <c r="R46" s="81"/>
    </row>
    <row r="47" spans="1:18" ht="19.5" hidden="1">
      <c r="A47" s="10" t="s">
        <v>221</v>
      </c>
      <c r="B47" s="10"/>
      <c r="C47" s="64" t="s">
        <v>222</v>
      </c>
      <c r="D47" s="11"/>
      <c r="E47" s="11"/>
      <c r="F47" s="11"/>
      <c r="G47" s="81"/>
      <c r="H47" s="81"/>
      <c r="I47" s="81"/>
      <c r="J47" s="81"/>
      <c r="K47" s="324" t="s">
        <v>220</v>
      </c>
      <c r="L47" s="11"/>
      <c r="M47" s="325" t="s">
        <v>351</v>
      </c>
      <c r="N47" s="10"/>
      <c r="O47" s="321" t="s">
        <v>223</v>
      </c>
      <c r="P47" s="81"/>
      <c r="Q47" s="81"/>
      <c r="R47" s="81"/>
    </row>
    <row r="48" spans="1:17" ht="24" customHeight="1" hidden="1">
      <c r="A48" s="25" t="s">
        <v>224</v>
      </c>
      <c r="B48" s="25"/>
      <c r="C48" s="10"/>
      <c r="D48" s="11"/>
      <c r="E48" s="11"/>
      <c r="F48" s="11"/>
      <c r="G48" s="81"/>
      <c r="H48" s="113"/>
      <c r="I48" s="81"/>
      <c r="J48" s="113"/>
      <c r="K48" s="62"/>
      <c r="M48" s="63"/>
      <c r="N48" s="36"/>
      <c r="O48" s="63"/>
      <c r="Q48" s="26"/>
    </row>
    <row r="49" spans="1:17" ht="24" customHeight="1" hidden="1">
      <c r="A49" s="117" t="s">
        <v>225</v>
      </c>
      <c r="B49" s="10"/>
      <c r="C49" s="10"/>
      <c r="D49" s="11"/>
      <c r="E49" s="11"/>
      <c r="F49" s="11"/>
      <c r="G49" s="81"/>
      <c r="H49" s="113"/>
      <c r="I49" s="81"/>
      <c r="J49" s="113"/>
      <c r="K49" s="485" t="s">
        <v>382</v>
      </c>
      <c r="M49" s="16">
        <v>326858</v>
      </c>
      <c r="N49" s="36"/>
      <c r="O49" s="16">
        <v>59695010.6</v>
      </c>
      <c r="Q49" s="36"/>
    </row>
    <row r="50" spans="1:17" ht="24" customHeight="1" hidden="1">
      <c r="A50" s="117" t="s">
        <v>226</v>
      </c>
      <c r="B50" s="10"/>
      <c r="C50" s="10"/>
      <c r="D50" s="11"/>
      <c r="E50" s="11"/>
      <c r="F50" s="11"/>
      <c r="G50" s="81"/>
      <c r="H50" s="113"/>
      <c r="I50" s="81"/>
      <c r="J50" s="113"/>
      <c r="K50" s="485" t="s">
        <v>176</v>
      </c>
      <c r="M50" s="16">
        <v>12749224</v>
      </c>
      <c r="N50" s="36"/>
      <c r="O50" s="16">
        <v>19764691.63</v>
      </c>
      <c r="Q50" s="36"/>
    </row>
    <row r="51" spans="1:17" ht="24" customHeight="1" hidden="1">
      <c r="A51" s="117" t="s">
        <v>227</v>
      </c>
      <c r="B51" s="10"/>
      <c r="C51" s="10"/>
      <c r="D51" s="11"/>
      <c r="E51" s="11"/>
      <c r="F51" s="11"/>
      <c r="G51" s="81"/>
      <c r="H51" s="113"/>
      <c r="I51" s="81"/>
      <c r="J51" s="113"/>
      <c r="K51" s="485" t="s">
        <v>383</v>
      </c>
      <c r="M51" s="16">
        <v>41176905</v>
      </c>
      <c r="N51" s="36"/>
      <c r="O51" s="16">
        <v>27661188.39</v>
      </c>
      <c r="Q51" s="36"/>
    </row>
    <row r="52" spans="1:17" ht="24" customHeight="1" hidden="1">
      <c r="A52" s="117" t="s">
        <v>228</v>
      </c>
      <c r="B52" s="10"/>
      <c r="C52" s="10"/>
      <c r="D52" s="11"/>
      <c r="E52" s="11"/>
      <c r="F52" s="11"/>
      <c r="G52" s="81"/>
      <c r="H52" s="113"/>
      <c r="I52" s="81"/>
      <c r="J52" s="113"/>
      <c r="K52" s="11"/>
      <c r="M52" s="16"/>
      <c r="N52" s="36"/>
      <c r="O52" s="16"/>
      <c r="Q52" s="36"/>
    </row>
    <row r="53" spans="1:17" ht="24" customHeight="1" hidden="1">
      <c r="A53" s="118" t="s">
        <v>436</v>
      </c>
      <c r="B53" s="10"/>
      <c r="C53" s="10"/>
      <c r="D53" s="11"/>
      <c r="E53" s="11"/>
      <c r="F53" s="11"/>
      <c r="G53" s="81"/>
      <c r="H53" s="113"/>
      <c r="I53" s="81"/>
      <c r="J53" s="113"/>
      <c r="K53" s="11"/>
      <c r="M53" s="130">
        <v>1634080</v>
      </c>
      <c r="N53" s="36"/>
      <c r="O53" s="130">
        <v>274316.99</v>
      </c>
      <c r="Q53" s="36"/>
    </row>
    <row r="54" spans="1:17" ht="24" customHeight="1" hidden="1">
      <c r="A54" s="118" t="s">
        <v>233</v>
      </c>
      <c r="B54" s="10"/>
      <c r="C54" s="10"/>
      <c r="D54" s="11"/>
      <c r="E54" s="11"/>
      <c r="F54" s="11"/>
      <c r="G54" s="81"/>
      <c r="H54" s="113"/>
      <c r="I54" s="81"/>
      <c r="J54" s="113"/>
      <c r="K54" s="11"/>
      <c r="M54" s="131">
        <v>359012</v>
      </c>
      <c r="N54" s="36"/>
      <c r="O54" s="131">
        <v>491989.97</v>
      </c>
      <c r="Q54" s="36"/>
    </row>
    <row r="55" spans="1:17" ht="24" customHeight="1" hidden="1">
      <c r="A55" s="118" t="s">
        <v>234</v>
      </c>
      <c r="B55" s="10"/>
      <c r="C55" s="10"/>
      <c r="D55" s="11"/>
      <c r="E55" s="11"/>
      <c r="F55" s="11"/>
      <c r="G55" s="81"/>
      <c r="H55" s="113"/>
      <c r="I55" s="81"/>
      <c r="J55" s="113"/>
      <c r="K55" s="11"/>
      <c r="M55" s="131">
        <v>541076</v>
      </c>
      <c r="N55" s="36"/>
      <c r="O55" s="131">
        <v>363038.95</v>
      </c>
      <c r="Q55" s="36"/>
    </row>
    <row r="56" spans="1:17" ht="24" customHeight="1" hidden="1">
      <c r="A56" s="454" t="s">
        <v>317</v>
      </c>
      <c r="B56" s="10"/>
      <c r="C56" s="118"/>
      <c r="D56" s="11"/>
      <c r="E56" s="11"/>
      <c r="F56" s="11"/>
      <c r="G56" s="81"/>
      <c r="H56" s="113"/>
      <c r="I56" s="81"/>
      <c r="J56" s="113"/>
      <c r="K56" s="486" t="s">
        <v>554</v>
      </c>
      <c r="M56" s="131">
        <v>800000</v>
      </c>
      <c r="N56" s="36"/>
      <c r="O56" s="478">
        <v>0</v>
      </c>
      <c r="Q56" s="36"/>
    </row>
    <row r="57" spans="1:17" ht="24" customHeight="1" hidden="1">
      <c r="A57" s="118" t="s">
        <v>235</v>
      </c>
      <c r="B57" s="10"/>
      <c r="C57" s="10"/>
      <c r="D57" s="11"/>
      <c r="E57" s="11"/>
      <c r="F57" s="11"/>
      <c r="G57" s="81"/>
      <c r="H57" s="113"/>
      <c r="I57" s="81"/>
      <c r="J57" s="113"/>
      <c r="K57" s="486" t="s">
        <v>555</v>
      </c>
      <c r="M57" s="132">
        <v>143593</v>
      </c>
      <c r="N57" s="36"/>
      <c r="O57" s="132">
        <v>99164.92</v>
      </c>
      <c r="Q57" s="36"/>
    </row>
    <row r="58" spans="1:17" ht="24" customHeight="1" hidden="1">
      <c r="A58" s="118" t="s">
        <v>236</v>
      </c>
      <c r="B58" s="10"/>
      <c r="C58" s="10"/>
      <c r="D58" s="11"/>
      <c r="E58" s="11"/>
      <c r="F58" s="11"/>
      <c r="G58" s="81"/>
      <c r="H58" s="113"/>
      <c r="I58" s="81"/>
      <c r="J58" s="113"/>
      <c r="K58" s="378"/>
      <c r="M58" s="468">
        <v>3477762</v>
      </c>
      <c r="N58" s="36"/>
      <c r="O58" s="133">
        <f>SUM(O53:O57)</f>
        <v>1228510.8299999998</v>
      </c>
      <c r="Q58" s="36"/>
    </row>
    <row r="59" spans="1:17" ht="24" customHeight="1" hidden="1">
      <c r="A59" s="10" t="s">
        <v>237</v>
      </c>
      <c r="B59" s="10"/>
      <c r="C59" s="10"/>
      <c r="D59" s="11"/>
      <c r="E59" s="11"/>
      <c r="F59" s="11"/>
      <c r="G59" s="81"/>
      <c r="H59" s="113"/>
      <c r="I59" s="81"/>
      <c r="J59" s="113"/>
      <c r="K59" s="378"/>
      <c r="M59" s="28">
        <v>57730748</v>
      </c>
      <c r="N59" s="36"/>
      <c r="O59" s="28">
        <f>+O49+O50+O51+O58</f>
        <v>108349401.45</v>
      </c>
      <c r="Q59" s="36"/>
    </row>
    <row r="60" spans="1:17" ht="24" customHeight="1" hidden="1">
      <c r="A60" s="25" t="s">
        <v>238</v>
      </c>
      <c r="B60" s="25"/>
      <c r="C60" s="10"/>
      <c r="D60" s="11"/>
      <c r="E60" s="11"/>
      <c r="F60" s="11"/>
      <c r="G60" s="81"/>
      <c r="H60" s="113"/>
      <c r="I60" s="81"/>
      <c r="J60" s="113"/>
      <c r="K60" s="378"/>
      <c r="M60" s="16"/>
      <c r="N60" s="36"/>
      <c r="O60" s="16"/>
      <c r="Q60" s="36"/>
    </row>
    <row r="61" spans="1:17" ht="24" customHeight="1" hidden="1">
      <c r="A61" s="117" t="s">
        <v>239</v>
      </c>
      <c r="B61" s="10"/>
      <c r="C61" s="10"/>
      <c r="D61" s="11"/>
      <c r="E61" s="11"/>
      <c r="F61" s="11"/>
      <c r="G61" s="81"/>
      <c r="H61" s="113"/>
      <c r="I61" s="81"/>
      <c r="J61" s="113"/>
      <c r="K61" s="485" t="s">
        <v>384</v>
      </c>
      <c r="M61" s="16">
        <v>200000</v>
      </c>
      <c r="N61" s="36"/>
      <c r="O61" s="16">
        <v>200000</v>
      </c>
      <c r="Q61" s="36"/>
    </row>
    <row r="62" spans="1:17" ht="24" customHeight="1" hidden="1">
      <c r="A62" s="117" t="s">
        <v>240</v>
      </c>
      <c r="B62" s="10"/>
      <c r="C62" s="10"/>
      <c r="D62" s="11"/>
      <c r="E62" s="11"/>
      <c r="F62" s="11"/>
      <c r="G62" s="81"/>
      <c r="H62" s="113"/>
      <c r="I62" s="81"/>
      <c r="J62" s="113"/>
      <c r="K62" s="485" t="s">
        <v>385</v>
      </c>
      <c r="M62" s="16">
        <v>88855753</v>
      </c>
      <c r="N62" s="36"/>
      <c r="O62" s="16">
        <v>79676471.43</v>
      </c>
      <c r="Q62" s="36"/>
    </row>
    <row r="63" spans="1:17" ht="24" customHeight="1" hidden="1">
      <c r="A63" s="117" t="s">
        <v>241</v>
      </c>
      <c r="B63" s="10"/>
      <c r="C63" s="10"/>
      <c r="D63" s="11"/>
      <c r="E63" s="11"/>
      <c r="F63" s="11"/>
      <c r="G63" s="81"/>
      <c r="H63" s="113"/>
      <c r="I63" s="81"/>
      <c r="J63" s="113"/>
      <c r="K63" s="39"/>
      <c r="M63" s="30">
        <v>748316</v>
      </c>
      <c r="N63" s="36"/>
      <c r="O63" s="30">
        <f>698215.49+113100</f>
        <v>811315.49</v>
      </c>
      <c r="Q63" s="36"/>
    </row>
    <row r="64" spans="1:17" ht="24" customHeight="1" hidden="1">
      <c r="A64" s="10" t="s">
        <v>242</v>
      </c>
      <c r="B64" s="10"/>
      <c r="C64" s="10"/>
      <c r="D64" s="11"/>
      <c r="E64" s="11"/>
      <c r="F64" s="11"/>
      <c r="G64" s="81"/>
      <c r="H64" s="113"/>
      <c r="I64" s="81"/>
      <c r="J64" s="113"/>
      <c r="K64" s="11"/>
      <c r="M64" s="67">
        <f>SUM(M61:M63)</f>
        <v>89804069</v>
      </c>
      <c r="N64" s="36"/>
      <c r="O64" s="67">
        <f>SUM(O61:O63)</f>
        <v>80687786.92</v>
      </c>
      <c r="Q64" s="36"/>
    </row>
    <row r="65" spans="1:17" ht="24" customHeight="1" hidden="1" thickBot="1">
      <c r="A65" s="10" t="s">
        <v>243</v>
      </c>
      <c r="B65" s="10"/>
      <c r="C65" s="10"/>
      <c r="D65" s="11"/>
      <c r="E65" s="11"/>
      <c r="F65" s="11"/>
      <c r="G65" s="81"/>
      <c r="H65" s="113"/>
      <c r="I65" s="81"/>
      <c r="J65" s="113"/>
      <c r="K65" s="11"/>
      <c r="M65" s="469">
        <v>147534816</v>
      </c>
      <c r="N65" s="36"/>
      <c r="O65" s="31">
        <f>O59+O64</f>
        <v>189037188.37</v>
      </c>
      <c r="Q65" s="36"/>
    </row>
    <row r="66" spans="1:11" ht="20.25" hidden="1" thickTop="1">
      <c r="A66" s="10"/>
      <c r="B66" s="10"/>
      <c r="C66" s="10"/>
      <c r="D66" s="11"/>
      <c r="E66" s="11"/>
      <c r="F66" s="11"/>
      <c r="G66" s="11"/>
      <c r="H66" s="36"/>
      <c r="I66" s="15"/>
      <c r="J66" s="36"/>
      <c r="K66" s="16"/>
    </row>
    <row r="67" spans="1:16" ht="24" customHeight="1" hidden="1">
      <c r="A67" s="10"/>
      <c r="B67" s="10"/>
      <c r="C67" s="10"/>
      <c r="D67" s="11"/>
      <c r="E67" s="11"/>
      <c r="F67" s="11"/>
      <c r="G67" s="11"/>
      <c r="H67" s="36"/>
      <c r="I67" s="15"/>
      <c r="J67" s="36"/>
      <c r="K67" s="81"/>
      <c r="O67" s="320" t="s">
        <v>125</v>
      </c>
      <c r="P67" s="81"/>
    </row>
    <row r="68" spans="1:16" ht="24" customHeight="1" hidden="1">
      <c r="A68" s="10"/>
      <c r="B68" s="10"/>
      <c r="C68" s="10"/>
      <c r="D68" s="11"/>
      <c r="E68" s="11"/>
      <c r="F68" s="11"/>
      <c r="G68" s="11"/>
      <c r="H68" s="36"/>
      <c r="I68" s="15"/>
      <c r="J68" s="36"/>
      <c r="K68" s="81"/>
      <c r="O68" s="32"/>
      <c r="P68" s="81"/>
    </row>
    <row r="69" spans="1:16" ht="24" customHeight="1" hidden="1">
      <c r="A69" s="10"/>
      <c r="B69" s="10"/>
      <c r="C69" s="10"/>
      <c r="D69" s="11"/>
      <c r="E69" s="11"/>
      <c r="F69" s="11"/>
      <c r="G69" s="11"/>
      <c r="H69" s="36"/>
      <c r="I69" s="15"/>
      <c r="J69" s="36"/>
      <c r="K69" s="81"/>
      <c r="O69" s="32"/>
      <c r="P69" s="81"/>
    </row>
    <row r="70" spans="1:16" ht="24" customHeight="1" hidden="1">
      <c r="A70" s="10"/>
      <c r="B70" s="10"/>
      <c r="C70" s="10"/>
      <c r="D70" s="11"/>
      <c r="E70" s="11"/>
      <c r="F70" s="11"/>
      <c r="G70" s="11"/>
      <c r="H70" s="36"/>
      <c r="I70" s="15"/>
      <c r="J70" s="36"/>
      <c r="K70" s="81"/>
      <c r="O70" s="32"/>
      <c r="P70" s="81"/>
    </row>
    <row r="71" spans="1:16" ht="24" customHeight="1" hidden="1">
      <c r="A71" s="10"/>
      <c r="B71" s="10"/>
      <c r="C71" s="10"/>
      <c r="D71" s="11"/>
      <c r="E71" s="11"/>
      <c r="F71" s="11"/>
      <c r="G71" s="11"/>
      <c r="H71" s="36"/>
      <c r="I71" s="15"/>
      <c r="J71" s="36"/>
      <c r="K71" s="81"/>
      <c r="O71" s="32"/>
      <c r="P71" s="81"/>
    </row>
    <row r="72" spans="1:16" ht="24" customHeight="1" hidden="1">
      <c r="A72" s="10"/>
      <c r="B72" s="10"/>
      <c r="C72" s="10"/>
      <c r="D72" s="11"/>
      <c r="E72" s="11"/>
      <c r="F72" s="11"/>
      <c r="G72" s="11"/>
      <c r="H72" s="36"/>
      <c r="I72" s="428"/>
      <c r="J72" s="36"/>
      <c r="K72" s="81"/>
      <c r="O72" s="32"/>
      <c r="P72" s="81"/>
    </row>
    <row r="73" spans="1:16" ht="24" customHeight="1" hidden="1">
      <c r="A73" s="10"/>
      <c r="B73" s="10"/>
      <c r="C73" s="10"/>
      <c r="D73" s="11"/>
      <c r="E73" s="11"/>
      <c r="F73" s="11"/>
      <c r="G73" s="11"/>
      <c r="H73" s="36"/>
      <c r="I73" s="15"/>
      <c r="J73" s="36"/>
      <c r="K73" s="81"/>
      <c r="O73" s="32"/>
      <c r="P73" s="81"/>
    </row>
    <row r="74" spans="1:16" ht="24" customHeight="1" hidden="1">
      <c r="A74" s="10"/>
      <c r="B74" s="10"/>
      <c r="C74" s="10"/>
      <c r="D74" s="11"/>
      <c r="E74" s="11"/>
      <c r="F74" s="11"/>
      <c r="G74" s="11"/>
      <c r="H74" s="36"/>
      <c r="I74" s="15"/>
      <c r="J74" s="36"/>
      <c r="K74" s="81"/>
      <c r="O74" s="32"/>
      <c r="P74" s="81"/>
    </row>
    <row r="75" spans="1:16" ht="24" customHeight="1" hidden="1">
      <c r="A75" s="10"/>
      <c r="B75" s="10"/>
      <c r="C75" s="10"/>
      <c r="D75" s="11"/>
      <c r="E75" s="11"/>
      <c r="F75" s="11"/>
      <c r="G75" s="11"/>
      <c r="H75" s="36"/>
      <c r="I75" s="15"/>
      <c r="J75" s="36"/>
      <c r="K75" s="81"/>
      <c r="O75" s="32"/>
      <c r="P75" s="81"/>
    </row>
    <row r="76" spans="1:18" ht="19.5" hidden="1">
      <c r="A76" s="10"/>
      <c r="B76" s="10"/>
      <c r="C76" s="10"/>
      <c r="D76" s="11"/>
      <c r="E76" s="11"/>
      <c r="F76" s="11"/>
      <c r="G76" s="11"/>
      <c r="H76" s="11"/>
      <c r="I76" s="15"/>
      <c r="J76" s="11"/>
      <c r="K76" s="10"/>
      <c r="L76" s="55"/>
      <c r="M76" s="45"/>
      <c r="N76" s="55"/>
      <c r="O76" s="320" t="s">
        <v>246</v>
      </c>
      <c r="P76" s="81"/>
      <c r="Q76" s="81"/>
      <c r="R76" s="81"/>
    </row>
    <row r="77" spans="1:18" ht="19.5" hidden="1">
      <c r="A77" s="10"/>
      <c r="B77" s="10"/>
      <c r="C77" s="10"/>
      <c r="D77" s="11"/>
      <c r="E77" s="11"/>
      <c r="F77" s="11"/>
      <c r="G77" s="11"/>
      <c r="H77" s="11"/>
      <c r="I77" s="15"/>
      <c r="J77" s="11"/>
      <c r="K77" s="33"/>
      <c r="L77" s="55"/>
      <c r="M77" s="45"/>
      <c r="N77" s="55"/>
      <c r="O77" s="45"/>
      <c r="P77" s="45"/>
      <c r="Q77" s="81"/>
      <c r="R77" s="81"/>
    </row>
    <row r="78" spans="1:18" ht="19.5" hidden="1">
      <c r="A78" s="506" t="s">
        <v>213</v>
      </c>
      <c r="B78" s="506"/>
      <c r="C78" s="506"/>
      <c r="D78" s="506"/>
      <c r="E78" s="506"/>
      <c r="F78" s="506"/>
      <c r="G78" s="506"/>
      <c r="H78" s="506"/>
      <c r="I78" s="506"/>
      <c r="J78" s="506"/>
      <c r="K78" s="506"/>
      <c r="L78" s="506"/>
      <c r="M78" s="506"/>
      <c r="N78" s="506"/>
      <c r="O78" s="506"/>
      <c r="P78" s="20"/>
      <c r="Q78" s="81"/>
      <c r="R78" s="81"/>
    </row>
    <row r="79" spans="1:18" ht="19.5" hidden="1">
      <c r="A79" s="506" t="s">
        <v>244</v>
      </c>
      <c r="B79" s="506"/>
      <c r="C79" s="506"/>
      <c r="D79" s="506"/>
      <c r="E79" s="506"/>
      <c r="F79" s="506"/>
      <c r="G79" s="506"/>
      <c r="H79" s="506"/>
      <c r="I79" s="506"/>
      <c r="J79" s="506"/>
      <c r="K79" s="506"/>
      <c r="L79" s="506"/>
      <c r="M79" s="506"/>
      <c r="N79" s="20"/>
      <c r="O79" s="320" t="s">
        <v>215</v>
      </c>
      <c r="P79" s="81"/>
      <c r="Q79" s="81"/>
      <c r="R79" s="81"/>
    </row>
    <row r="80" spans="1:18" ht="19.5" hidden="1">
      <c r="A80" s="506" t="s">
        <v>352</v>
      </c>
      <c r="B80" s="506"/>
      <c r="C80" s="506"/>
      <c r="D80" s="506"/>
      <c r="E80" s="506"/>
      <c r="F80" s="506"/>
      <c r="G80" s="506"/>
      <c r="H80" s="506"/>
      <c r="I80" s="506"/>
      <c r="J80" s="506"/>
      <c r="K80" s="506"/>
      <c r="L80" s="506"/>
      <c r="M80" s="506"/>
      <c r="N80" s="506"/>
      <c r="O80" s="506"/>
      <c r="P80" s="20"/>
      <c r="Q80" s="81"/>
      <c r="R80" s="81"/>
    </row>
    <row r="81" spans="1:18" ht="19.5" hidden="1">
      <c r="A81" s="22"/>
      <c r="B81" s="22"/>
      <c r="C81" s="22"/>
      <c r="D81" s="22"/>
      <c r="E81" s="22"/>
      <c r="F81" s="22"/>
      <c r="G81" s="22"/>
      <c r="H81" s="22"/>
      <c r="I81" s="22"/>
      <c r="J81" s="22"/>
      <c r="K81" s="22"/>
      <c r="L81" s="22"/>
      <c r="M81" s="22"/>
      <c r="N81" s="22"/>
      <c r="O81" s="26"/>
      <c r="P81" s="104"/>
      <c r="Q81" s="81"/>
      <c r="R81" s="81"/>
    </row>
    <row r="82" spans="1:18" ht="19.5" hidden="1">
      <c r="A82" s="22"/>
      <c r="B82" s="22"/>
      <c r="C82" s="22"/>
      <c r="D82" s="22"/>
      <c r="E82" s="22"/>
      <c r="F82" s="22"/>
      <c r="G82" s="22"/>
      <c r="H82" s="22"/>
      <c r="I82" s="22"/>
      <c r="J82" s="22"/>
      <c r="K82" s="22"/>
      <c r="L82" s="22"/>
      <c r="M82" s="26" t="s">
        <v>217</v>
      </c>
      <c r="N82" s="62"/>
      <c r="O82" s="104" t="s">
        <v>218</v>
      </c>
      <c r="P82" s="81"/>
      <c r="Q82" s="81"/>
      <c r="R82" s="81"/>
    </row>
    <row r="83" spans="1:18" ht="19.5" hidden="1">
      <c r="A83" s="22"/>
      <c r="B83" s="22"/>
      <c r="C83" s="22"/>
      <c r="D83" s="22"/>
      <c r="E83" s="22"/>
      <c r="F83" s="22"/>
      <c r="G83" s="22"/>
      <c r="H83" s="22"/>
      <c r="I83" s="22"/>
      <c r="J83" s="22"/>
      <c r="K83" s="22"/>
      <c r="L83" s="22"/>
      <c r="M83" s="321" t="s">
        <v>219</v>
      </c>
      <c r="N83" s="62"/>
      <c r="O83" s="322"/>
      <c r="P83" s="81"/>
      <c r="Q83" s="81"/>
      <c r="R83" s="81"/>
    </row>
    <row r="84" spans="1:18" ht="19.5" hidden="1">
      <c r="A84" s="10" t="s">
        <v>245</v>
      </c>
      <c r="B84" s="10"/>
      <c r="C84" s="323"/>
      <c r="D84" s="11"/>
      <c r="E84" s="11"/>
      <c r="F84" s="11"/>
      <c r="G84" s="81"/>
      <c r="H84" s="81"/>
      <c r="I84" s="81"/>
      <c r="J84" s="81"/>
      <c r="K84" s="74" t="s">
        <v>300</v>
      </c>
      <c r="L84" s="11"/>
      <c r="M84" s="325" t="s">
        <v>351</v>
      </c>
      <c r="N84" s="10"/>
      <c r="O84" s="321" t="s">
        <v>223</v>
      </c>
      <c r="P84" s="81"/>
      <c r="Q84" s="81"/>
      <c r="R84" s="81"/>
    </row>
    <row r="85" spans="1:17" ht="24" customHeight="1" hidden="1">
      <c r="A85" s="25" t="s">
        <v>247</v>
      </c>
      <c r="B85" s="25"/>
      <c r="C85" s="10"/>
      <c r="D85" s="11"/>
      <c r="E85" s="11"/>
      <c r="F85" s="11"/>
      <c r="G85" s="81"/>
      <c r="H85" s="113"/>
      <c r="I85" s="81"/>
      <c r="J85" s="113"/>
      <c r="K85" s="12"/>
      <c r="M85" s="35"/>
      <c r="N85" s="36"/>
      <c r="O85" s="35"/>
      <c r="P85" s="81"/>
      <c r="Q85" s="36"/>
    </row>
    <row r="86" spans="1:17" ht="24" customHeight="1" hidden="1">
      <c r="A86" s="117" t="s">
        <v>248</v>
      </c>
      <c r="B86" s="10"/>
      <c r="C86" s="10"/>
      <c r="D86" s="11"/>
      <c r="E86" s="11"/>
      <c r="F86" s="11"/>
      <c r="G86" s="81"/>
      <c r="H86" s="113"/>
      <c r="I86" s="81"/>
      <c r="J86" s="113"/>
      <c r="K86" s="490">
        <v>11</v>
      </c>
      <c r="M86" s="89">
        <v>12424854</v>
      </c>
      <c r="N86" s="36"/>
      <c r="O86" s="89">
        <v>37500000</v>
      </c>
      <c r="P86" s="81"/>
      <c r="Q86" s="87"/>
    </row>
    <row r="87" spans="1:17" ht="24" customHeight="1" hidden="1">
      <c r="A87" s="117" t="s">
        <v>249</v>
      </c>
      <c r="B87" s="10"/>
      <c r="C87" s="10"/>
      <c r="D87" s="11"/>
      <c r="E87" s="11"/>
      <c r="F87" s="11"/>
      <c r="G87" s="81"/>
      <c r="H87" s="113"/>
      <c r="I87" s="81"/>
      <c r="J87" s="113"/>
      <c r="K87" s="490"/>
      <c r="M87" s="90">
        <v>1687821</v>
      </c>
      <c r="N87" s="36"/>
      <c r="O87" s="90">
        <v>5843210.68</v>
      </c>
      <c r="P87" s="81"/>
      <c r="Q87" s="87"/>
    </row>
    <row r="88" spans="1:17" ht="24" customHeight="1" hidden="1">
      <c r="A88" s="117" t="s">
        <v>250</v>
      </c>
      <c r="B88" s="10"/>
      <c r="C88" s="10"/>
      <c r="D88" s="11"/>
      <c r="E88" s="11"/>
      <c r="F88" s="11"/>
      <c r="G88" s="81"/>
      <c r="H88" s="113"/>
      <c r="I88" s="81"/>
      <c r="J88" s="113"/>
      <c r="K88" s="490">
        <v>12</v>
      </c>
      <c r="M88" s="90" t="s">
        <v>110</v>
      </c>
      <c r="N88" s="36"/>
      <c r="O88" s="90" t="s">
        <v>110</v>
      </c>
      <c r="P88" s="81"/>
      <c r="Q88" s="87"/>
    </row>
    <row r="89" spans="1:17" ht="24" customHeight="1" hidden="1">
      <c r="A89" s="118" t="s">
        <v>251</v>
      </c>
      <c r="B89" s="10"/>
      <c r="C89" s="10"/>
      <c r="D89" s="11"/>
      <c r="E89" s="11"/>
      <c r="F89" s="11"/>
      <c r="G89" s="81"/>
      <c r="H89" s="113"/>
      <c r="I89" s="81"/>
      <c r="J89" s="113"/>
      <c r="K89" s="491"/>
      <c r="M89" s="134">
        <v>882922</v>
      </c>
      <c r="N89" s="36"/>
      <c r="O89" s="134">
        <v>390786.6</v>
      </c>
      <c r="P89" s="81"/>
      <c r="Q89" s="87"/>
    </row>
    <row r="90" spans="1:17" ht="24" customHeight="1" hidden="1">
      <c r="A90" s="455" t="s">
        <v>319</v>
      </c>
      <c r="B90" s="10"/>
      <c r="C90" s="10"/>
      <c r="D90" s="11"/>
      <c r="E90" s="11"/>
      <c r="F90" s="11"/>
      <c r="G90" s="81"/>
      <c r="H90" s="113"/>
      <c r="I90" s="81"/>
      <c r="J90" s="113"/>
      <c r="K90" s="486" t="s">
        <v>555</v>
      </c>
      <c r="M90" s="429">
        <v>340000</v>
      </c>
      <c r="N90" s="36"/>
      <c r="O90" s="479">
        <v>0</v>
      </c>
      <c r="P90" s="81"/>
      <c r="Q90" s="87"/>
    </row>
    <row r="91" spans="1:17" ht="24" customHeight="1" hidden="1">
      <c r="A91" s="118" t="s">
        <v>235</v>
      </c>
      <c r="B91" s="10"/>
      <c r="C91" s="10"/>
      <c r="D91" s="11"/>
      <c r="E91" s="11"/>
      <c r="F91" s="11"/>
      <c r="G91" s="81"/>
      <c r="H91" s="113"/>
      <c r="I91" s="81"/>
      <c r="J91" s="113"/>
      <c r="K91" s="378"/>
      <c r="M91" s="135">
        <v>389085</v>
      </c>
      <c r="N91" s="36"/>
      <c r="O91" s="135">
        <v>386565.69</v>
      </c>
      <c r="P91" s="81"/>
      <c r="Q91" s="87"/>
    </row>
    <row r="92" spans="1:17" ht="24" customHeight="1" hidden="1">
      <c r="A92" s="118" t="s">
        <v>252</v>
      </c>
      <c r="B92" s="10"/>
      <c r="C92" s="10"/>
      <c r="D92" s="11"/>
      <c r="E92" s="11"/>
      <c r="F92" s="11"/>
      <c r="G92" s="81"/>
      <c r="H92" s="113"/>
      <c r="I92" s="81"/>
      <c r="J92" s="113"/>
      <c r="K92" s="378" t="s">
        <v>110</v>
      </c>
      <c r="M92" s="136">
        <f>SUM(M89:M91)</f>
        <v>1612007</v>
      </c>
      <c r="N92" s="36"/>
      <c r="O92" s="136">
        <f>SUM(O89:O91)</f>
        <v>777352.29</v>
      </c>
      <c r="P92" s="81"/>
      <c r="Q92" s="87"/>
    </row>
    <row r="93" spans="1:17" ht="24" customHeight="1" hidden="1">
      <c r="A93" s="10" t="s">
        <v>253</v>
      </c>
      <c r="B93" s="10"/>
      <c r="C93" s="10"/>
      <c r="D93" s="11"/>
      <c r="E93" s="11"/>
      <c r="F93" s="11"/>
      <c r="G93" s="81"/>
      <c r="H93" s="113"/>
      <c r="I93" s="81"/>
      <c r="J93" s="113"/>
      <c r="K93" s="378" t="s">
        <v>110</v>
      </c>
      <c r="M93" s="456">
        <v>15724683</v>
      </c>
      <c r="N93" s="36"/>
      <c r="O93" s="91">
        <f>SUM(O86:O87)+O92</f>
        <v>44120562.97</v>
      </c>
      <c r="P93" s="81"/>
      <c r="Q93" s="87"/>
    </row>
    <row r="94" spans="1:17" ht="24" customHeight="1" hidden="1">
      <c r="A94" s="10" t="s">
        <v>254</v>
      </c>
      <c r="B94" s="10"/>
      <c r="C94" s="10"/>
      <c r="D94" s="11"/>
      <c r="E94" s="11"/>
      <c r="F94" s="11"/>
      <c r="G94" s="81"/>
      <c r="H94" s="113"/>
      <c r="I94" s="81"/>
      <c r="J94" s="113"/>
      <c r="K94" s="378" t="s">
        <v>110</v>
      </c>
      <c r="M94" s="91">
        <v>15724683</v>
      </c>
      <c r="N94" s="36"/>
      <c r="O94" s="91">
        <f>+O93</f>
        <v>44120562.97</v>
      </c>
      <c r="P94" s="81"/>
      <c r="Q94" s="87"/>
    </row>
    <row r="95" spans="1:17" ht="24" customHeight="1" hidden="1">
      <c r="A95" s="25" t="s">
        <v>255</v>
      </c>
      <c r="B95" s="25"/>
      <c r="C95" s="10"/>
      <c r="D95" s="11"/>
      <c r="E95" s="11"/>
      <c r="F95" s="11"/>
      <c r="G95" s="11"/>
      <c r="H95" s="36"/>
      <c r="I95" s="16"/>
      <c r="J95" s="36"/>
      <c r="M95" s="101"/>
      <c r="O95" s="101"/>
      <c r="P95" s="81"/>
      <c r="Q95" s="110"/>
    </row>
    <row r="96" spans="1:17" ht="24" customHeight="1" hidden="1">
      <c r="A96" s="117" t="s">
        <v>256</v>
      </c>
      <c r="B96" s="10"/>
      <c r="C96" s="10"/>
      <c r="D96" s="11"/>
      <c r="E96" s="11"/>
      <c r="F96" s="11"/>
      <c r="G96" s="11"/>
      <c r="H96" s="36"/>
      <c r="I96" s="16"/>
      <c r="J96" s="36"/>
      <c r="M96" s="101"/>
      <c r="O96" s="101"/>
      <c r="P96" s="81"/>
      <c r="Q96" s="110"/>
    </row>
    <row r="97" spans="1:17" ht="24" customHeight="1" hidden="1">
      <c r="A97" s="118" t="s">
        <v>437</v>
      </c>
      <c r="B97" s="10"/>
      <c r="C97" s="10"/>
      <c r="D97" s="11"/>
      <c r="E97" s="11"/>
      <c r="F97" s="11"/>
      <c r="G97" s="11"/>
      <c r="H97" s="36"/>
      <c r="I97" s="16"/>
      <c r="J97" s="36"/>
      <c r="M97" s="101"/>
      <c r="O97" s="101"/>
      <c r="P97" s="81"/>
      <c r="Q97" s="110"/>
    </row>
    <row r="98" spans="1:17" ht="24" customHeight="1" hidden="1" thickBot="1">
      <c r="A98" s="127" t="s">
        <v>257</v>
      </c>
      <c r="B98" s="10"/>
      <c r="C98" s="10"/>
      <c r="D98" s="11"/>
      <c r="E98" s="11"/>
      <c r="F98" s="11"/>
      <c r="G98" s="11"/>
      <c r="H98" s="36"/>
      <c r="I98" s="16"/>
      <c r="J98" s="36"/>
      <c r="M98" s="112">
        <v>4189800250</v>
      </c>
      <c r="O98" s="111">
        <v>4189800250</v>
      </c>
      <c r="P98" s="81"/>
      <c r="Q98" s="110"/>
    </row>
    <row r="99" spans="1:17" ht="24" customHeight="1" hidden="1" thickTop="1">
      <c r="A99" s="118" t="s">
        <v>258</v>
      </c>
      <c r="B99" s="10"/>
      <c r="C99" s="10"/>
      <c r="D99" s="11"/>
      <c r="E99" s="11"/>
      <c r="F99" s="11"/>
      <c r="G99" s="11"/>
      <c r="H99" s="36"/>
      <c r="I99" s="16"/>
      <c r="J99" s="36"/>
      <c r="M99" s="101"/>
      <c r="O99" s="101"/>
      <c r="P99" s="81"/>
      <c r="Q99" s="110"/>
    </row>
    <row r="100" spans="1:17" ht="24" customHeight="1" hidden="1">
      <c r="A100" s="127" t="s">
        <v>353</v>
      </c>
      <c r="B100" s="10"/>
      <c r="C100" s="10"/>
      <c r="D100" s="11"/>
      <c r="E100" s="11"/>
      <c r="F100" s="11"/>
      <c r="G100" s="11"/>
      <c r="H100" s="36"/>
      <c r="I100" s="16"/>
      <c r="J100" s="36"/>
      <c r="K100" s="486" t="s">
        <v>438</v>
      </c>
      <c r="M100" s="100">
        <v>2224531750</v>
      </c>
      <c r="O100" s="100">
        <v>0</v>
      </c>
      <c r="P100" s="81"/>
      <c r="Q100" s="110"/>
    </row>
    <row r="101" spans="1:17" ht="24" customHeight="1" hidden="1">
      <c r="A101" s="127" t="s">
        <v>259</v>
      </c>
      <c r="B101" s="10"/>
      <c r="C101" s="10"/>
      <c r="D101" s="11"/>
      <c r="E101" s="11"/>
      <c r="F101" s="11"/>
      <c r="G101" s="11"/>
      <c r="H101" s="36"/>
      <c r="I101" s="81"/>
      <c r="J101" s="113"/>
      <c r="K101" s="486" t="s">
        <v>438</v>
      </c>
      <c r="M101" s="100">
        <v>0</v>
      </c>
      <c r="O101" s="100">
        <v>2217231750</v>
      </c>
      <c r="P101" s="81"/>
      <c r="Q101" s="87"/>
    </row>
    <row r="102" spans="1:17" ht="24" customHeight="1" hidden="1">
      <c r="A102" s="117" t="s">
        <v>401</v>
      </c>
      <c r="B102" s="10"/>
      <c r="C102" s="10"/>
      <c r="D102" s="11"/>
      <c r="E102" s="11"/>
      <c r="F102" s="11"/>
      <c r="G102" s="81"/>
      <c r="H102" s="36"/>
      <c r="I102" s="81"/>
      <c r="J102" s="113"/>
      <c r="K102" s="486" t="s">
        <v>438</v>
      </c>
      <c r="M102" s="92">
        <v>-1970758350</v>
      </c>
      <c r="O102" s="92">
        <v>-1964188350</v>
      </c>
      <c r="P102" s="81"/>
      <c r="Q102" s="87"/>
    </row>
    <row r="103" spans="1:17" ht="24" customHeight="1" hidden="1">
      <c r="A103" s="117" t="s">
        <v>260</v>
      </c>
      <c r="B103" s="10"/>
      <c r="C103" s="10"/>
      <c r="D103" s="11"/>
      <c r="E103" s="11"/>
      <c r="F103" s="11"/>
      <c r="G103" s="81"/>
      <c r="H103" s="36"/>
      <c r="I103" s="81"/>
      <c r="J103" s="113"/>
      <c r="K103" s="490">
        <v>10</v>
      </c>
      <c r="M103" s="89">
        <v>3019840</v>
      </c>
      <c r="O103" s="89">
        <v>3019840</v>
      </c>
      <c r="P103" s="81"/>
      <c r="Q103" s="87"/>
    </row>
    <row r="104" spans="1:17" ht="24" customHeight="1" hidden="1">
      <c r="A104" s="117" t="s">
        <v>261</v>
      </c>
      <c r="B104" s="10"/>
      <c r="C104" s="10"/>
      <c r="D104" s="11"/>
      <c r="E104" s="11"/>
      <c r="F104" s="11"/>
      <c r="G104" s="81"/>
      <c r="H104" s="36"/>
      <c r="I104" s="81"/>
      <c r="J104" s="113"/>
      <c r="K104" s="378"/>
      <c r="M104" s="90"/>
      <c r="O104" s="90"/>
      <c r="P104" s="81"/>
      <c r="Q104" s="87"/>
    </row>
    <row r="105" spans="1:17" ht="24" customHeight="1" hidden="1">
      <c r="A105" s="118" t="s">
        <v>402</v>
      </c>
      <c r="B105" s="10"/>
      <c r="C105" s="10"/>
      <c r="D105" s="11"/>
      <c r="E105" s="11"/>
      <c r="F105" s="11"/>
      <c r="G105" s="81"/>
      <c r="H105" s="36"/>
      <c r="I105" s="81"/>
      <c r="J105" s="113"/>
      <c r="K105" s="490">
        <v>15</v>
      </c>
      <c r="M105" s="90">
        <v>1371208.71</v>
      </c>
      <c r="O105" s="90">
        <v>1371208.71</v>
      </c>
      <c r="P105" s="81"/>
      <c r="Q105" s="87"/>
    </row>
    <row r="106" spans="1:17" ht="24" customHeight="1" hidden="1">
      <c r="A106" s="118" t="s">
        <v>262</v>
      </c>
      <c r="B106" s="10"/>
      <c r="C106" s="10"/>
      <c r="D106" s="11"/>
      <c r="E106" s="11"/>
      <c r="F106" s="11"/>
      <c r="G106" s="11"/>
      <c r="H106" s="36"/>
      <c r="I106" s="81"/>
      <c r="J106" s="113"/>
      <c r="M106" s="93">
        <v>-126354315</v>
      </c>
      <c r="O106" s="93">
        <f>-112630923.75+113100</f>
        <v>-112517823.75</v>
      </c>
      <c r="P106" s="81"/>
      <c r="Q106" s="87"/>
    </row>
    <row r="107" spans="1:17" ht="24" customHeight="1" hidden="1">
      <c r="A107" s="10" t="s">
        <v>263</v>
      </c>
      <c r="B107" s="10"/>
      <c r="C107" s="10"/>
      <c r="D107" s="11"/>
      <c r="E107" s="11"/>
      <c r="F107" s="11"/>
      <c r="G107" s="11"/>
      <c r="H107" s="36"/>
      <c r="I107" s="81"/>
      <c r="J107" s="113"/>
      <c r="M107" s="94">
        <f>SUM(M100:M106)</f>
        <v>131810133.71000001</v>
      </c>
      <c r="O107" s="94">
        <f>SUM(O101:O106)</f>
        <v>144916624.96</v>
      </c>
      <c r="P107" s="81"/>
      <c r="Q107" s="87"/>
    </row>
    <row r="108" spans="1:17" ht="24" customHeight="1" hidden="1" thickBot="1">
      <c r="A108" s="10" t="s">
        <v>264</v>
      </c>
      <c r="B108" s="10"/>
      <c r="C108" s="10"/>
      <c r="D108" s="11"/>
      <c r="E108" s="11"/>
      <c r="F108" s="11"/>
      <c r="G108" s="11"/>
      <c r="H108" s="36"/>
      <c r="I108" s="81"/>
      <c r="J108" s="113"/>
      <c r="M108" s="88">
        <v>147534816</v>
      </c>
      <c r="O108" s="88">
        <f>O94+O107</f>
        <v>189037187.93</v>
      </c>
      <c r="P108" s="81"/>
      <c r="Q108" s="87"/>
    </row>
    <row r="109" spans="1:18" ht="20.25" hidden="1" thickTop="1">
      <c r="A109" s="10"/>
      <c r="B109" s="10"/>
      <c r="C109" s="10"/>
      <c r="D109" s="11"/>
      <c r="E109" s="11"/>
      <c r="F109" s="11"/>
      <c r="G109" s="11"/>
      <c r="H109" s="36"/>
      <c r="I109" s="81"/>
      <c r="J109" s="113"/>
      <c r="M109" s="81"/>
      <c r="P109" s="15"/>
      <c r="Q109" s="36"/>
      <c r="R109" s="15"/>
    </row>
    <row r="110" spans="1:18" ht="24" customHeight="1" hidden="1">
      <c r="A110" s="10"/>
      <c r="B110" s="10"/>
      <c r="C110" s="10"/>
      <c r="D110" s="11"/>
      <c r="E110" s="11"/>
      <c r="F110" s="11"/>
      <c r="G110" s="11"/>
      <c r="H110" s="36"/>
      <c r="I110" s="81"/>
      <c r="J110" s="113"/>
      <c r="K110" s="81"/>
      <c r="O110" s="32" t="str">
        <f>+O67</f>
        <v>Notes to the interim financial statements 24 items are an integral part of these interim statements.</v>
      </c>
      <c r="P110" s="81"/>
      <c r="Q110" s="36"/>
      <c r="R110" s="81"/>
    </row>
    <row r="111" spans="1:11" ht="19.5" hidden="1">
      <c r="A111" s="10"/>
      <c r="B111" s="10"/>
      <c r="C111" s="10"/>
      <c r="D111" s="11"/>
      <c r="E111" s="11"/>
      <c r="F111" s="11"/>
      <c r="G111" s="11"/>
      <c r="H111" s="36"/>
      <c r="I111" s="15"/>
      <c r="J111" s="36"/>
      <c r="K111" s="15"/>
    </row>
    <row r="112" spans="1:11" ht="19.5" hidden="1">
      <c r="A112" s="10"/>
      <c r="B112" s="10"/>
      <c r="C112" s="10"/>
      <c r="D112" s="11"/>
      <c r="E112" s="11"/>
      <c r="F112" s="11"/>
      <c r="G112" s="11"/>
      <c r="H112" s="36"/>
      <c r="I112" s="15"/>
      <c r="J112" s="36"/>
      <c r="K112" s="15"/>
    </row>
    <row r="113" spans="1:18" ht="19.5" hidden="1">
      <c r="A113" s="38"/>
      <c r="B113" s="38"/>
      <c r="C113" s="14"/>
      <c r="D113" s="11"/>
      <c r="E113" s="11"/>
      <c r="F113" s="11"/>
      <c r="G113" s="11"/>
      <c r="H113" s="11"/>
      <c r="I113" s="15"/>
      <c r="J113" s="11"/>
      <c r="K113" s="16"/>
      <c r="L113" s="55"/>
      <c r="M113" s="45"/>
      <c r="N113" s="55"/>
      <c r="O113" s="32" t="s">
        <v>268</v>
      </c>
      <c r="P113" s="81"/>
      <c r="Q113" s="81"/>
      <c r="R113" s="81"/>
    </row>
    <row r="114" spans="1:18" ht="19.5" hidden="1">
      <c r="A114" s="38"/>
      <c r="B114" s="38"/>
      <c r="C114" s="14"/>
      <c r="D114" s="11"/>
      <c r="E114" s="11"/>
      <c r="F114" s="11"/>
      <c r="G114" s="11"/>
      <c r="H114" s="11"/>
      <c r="I114" s="15"/>
      <c r="J114" s="11"/>
      <c r="K114" s="45"/>
      <c r="L114" s="55"/>
      <c r="M114" s="45"/>
      <c r="N114" s="55"/>
      <c r="O114" s="45"/>
      <c r="P114" s="45"/>
      <c r="Q114" s="81"/>
      <c r="R114" s="81"/>
    </row>
    <row r="115" spans="1:18" ht="19.5" hidden="1">
      <c r="A115" s="506" t="s">
        <v>213</v>
      </c>
      <c r="B115" s="506"/>
      <c r="C115" s="506"/>
      <c r="D115" s="506"/>
      <c r="E115" s="506"/>
      <c r="F115" s="506"/>
      <c r="G115" s="506"/>
      <c r="H115" s="506"/>
      <c r="I115" s="506"/>
      <c r="J115" s="506"/>
      <c r="K115" s="506"/>
      <c r="L115" s="506"/>
      <c r="M115" s="506"/>
      <c r="N115" s="506"/>
      <c r="O115" s="506"/>
      <c r="P115" s="20"/>
      <c r="Q115" s="81"/>
      <c r="R115" s="81"/>
    </row>
    <row r="116" spans="1:18" ht="19.5" hidden="1">
      <c r="A116" s="506" t="s">
        <v>265</v>
      </c>
      <c r="B116" s="506"/>
      <c r="C116" s="506"/>
      <c r="D116" s="506"/>
      <c r="E116" s="506"/>
      <c r="F116" s="506"/>
      <c r="G116" s="506"/>
      <c r="H116" s="506"/>
      <c r="I116" s="506"/>
      <c r="J116" s="506"/>
      <c r="K116" s="506"/>
      <c r="L116" s="506"/>
      <c r="M116" s="506"/>
      <c r="N116" s="20"/>
      <c r="O116" s="320" t="s">
        <v>215</v>
      </c>
      <c r="P116" s="81"/>
      <c r="Q116" s="81"/>
      <c r="R116" s="81"/>
    </row>
    <row r="117" spans="1:18" ht="19.5" hidden="1">
      <c r="A117" s="506" t="s">
        <v>439</v>
      </c>
      <c r="B117" s="506"/>
      <c r="C117" s="506"/>
      <c r="D117" s="506"/>
      <c r="E117" s="506"/>
      <c r="F117" s="506"/>
      <c r="G117" s="506"/>
      <c r="H117" s="506"/>
      <c r="I117" s="506"/>
      <c r="J117" s="506"/>
      <c r="K117" s="506"/>
      <c r="L117" s="506"/>
      <c r="M117" s="506"/>
      <c r="N117" s="506"/>
      <c r="O117" s="506"/>
      <c r="P117" s="20"/>
      <c r="Q117" s="81"/>
      <c r="R117" s="81"/>
    </row>
    <row r="118" spans="1:18" ht="19.5" hidden="1">
      <c r="A118" s="22"/>
      <c r="B118" s="22"/>
      <c r="C118" s="22"/>
      <c r="D118" s="22"/>
      <c r="E118" s="22"/>
      <c r="F118" s="22"/>
      <c r="G118" s="22"/>
      <c r="H118" s="22"/>
      <c r="I118" s="22"/>
      <c r="J118" s="22"/>
      <c r="K118" s="22"/>
      <c r="L118" s="22"/>
      <c r="M118" s="22"/>
      <c r="N118" s="22"/>
      <c r="O118" s="22"/>
      <c r="P118" s="22"/>
      <c r="Q118" s="113"/>
      <c r="R118" s="81"/>
    </row>
    <row r="119" spans="1:19" ht="19.5" hidden="1">
      <c r="A119" s="14"/>
      <c r="B119" s="14"/>
      <c r="C119" s="10"/>
      <c r="D119" s="21"/>
      <c r="E119" s="21"/>
      <c r="F119" s="44"/>
      <c r="G119" s="21"/>
      <c r="H119" s="274"/>
      <c r="I119" s="505" t="s">
        <v>269</v>
      </c>
      <c r="J119" s="505"/>
      <c r="K119" s="505"/>
      <c r="M119" s="505" t="s">
        <v>269</v>
      </c>
      <c r="N119" s="505"/>
      <c r="O119" s="505"/>
      <c r="P119" s="81"/>
      <c r="Q119" s="81"/>
      <c r="R119" s="81"/>
      <c r="S119" s="113"/>
    </row>
    <row r="120" spans="1:18" ht="23.25" customHeight="1" hidden="1">
      <c r="A120" s="25" t="s">
        <v>267</v>
      </c>
      <c r="B120" s="10"/>
      <c r="C120" s="10"/>
      <c r="D120" s="10"/>
      <c r="E120" s="30"/>
      <c r="F120" s="36"/>
      <c r="G120" s="104" t="s">
        <v>403</v>
      </c>
      <c r="H120" s="36"/>
      <c r="I120" s="430">
        <v>2004</v>
      </c>
      <c r="K120" s="431">
        <v>2003</v>
      </c>
      <c r="L120" s="11"/>
      <c r="M120" s="317">
        <v>2004</v>
      </c>
      <c r="N120" s="10"/>
      <c r="O120" s="321">
        <v>2003</v>
      </c>
      <c r="P120" s="81"/>
      <c r="Q120" s="105"/>
      <c r="R120" s="81"/>
    </row>
    <row r="121" spans="1:18" ht="24" customHeight="1" hidden="1">
      <c r="A121" s="117" t="s">
        <v>270</v>
      </c>
      <c r="B121" s="10"/>
      <c r="C121" s="10"/>
      <c r="D121" s="10"/>
      <c r="E121" s="42"/>
      <c r="F121" s="36"/>
      <c r="G121" s="381" t="s">
        <v>386</v>
      </c>
      <c r="H121" s="59"/>
      <c r="I121" s="432">
        <v>7003520</v>
      </c>
      <c r="K121" s="433">
        <v>16818218</v>
      </c>
      <c r="L121" s="97"/>
      <c r="M121" s="95">
        <v>14562884</v>
      </c>
      <c r="N121" s="114"/>
      <c r="O121" s="95">
        <v>32318371</v>
      </c>
      <c r="P121" s="81"/>
      <c r="Q121" s="97"/>
      <c r="R121" s="81"/>
    </row>
    <row r="122" spans="1:18" ht="24" customHeight="1" hidden="1">
      <c r="A122" s="117" t="s">
        <v>271</v>
      </c>
      <c r="B122" s="10"/>
      <c r="C122" s="10"/>
      <c r="D122" s="10"/>
      <c r="E122" s="42"/>
      <c r="F122" s="36"/>
      <c r="G122" s="492" t="s">
        <v>344</v>
      </c>
      <c r="H122" s="36"/>
      <c r="I122" s="436">
        <v>211547</v>
      </c>
      <c r="J122" s="106"/>
      <c r="K122" s="437">
        <v>116117</v>
      </c>
      <c r="L122" s="97"/>
      <c r="M122" s="96">
        <v>266807</v>
      </c>
      <c r="N122" s="114"/>
      <c r="O122" s="96">
        <v>183487</v>
      </c>
      <c r="P122" s="81"/>
      <c r="Q122" s="97"/>
      <c r="R122" s="81"/>
    </row>
    <row r="123" spans="1:18" ht="24" customHeight="1" hidden="1">
      <c r="A123" s="117" t="s">
        <v>272</v>
      </c>
      <c r="B123" s="10"/>
      <c r="C123" s="10"/>
      <c r="D123" s="10"/>
      <c r="E123" s="42"/>
      <c r="F123" s="36"/>
      <c r="G123" s="101"/>
      <c r="H123" s="36"/>
      <c r="I123" s="438">
        <f>I121+I122</f>
        <v>7215067</v>
      </c>
      <c r="J123" s="106"/>
      <c r="K123" s="438">
        <f>K121+K122</f>
        <v>16934335</v>
      </c>
      <c r="L123" s="97"/>
      <c r="M123" s="96">
        <f>SUM(M121:M122)</f>
        <v>14829691</v>
      </c>
      <c r="N123" s="97"/>
      <c r="O123" s="96">
        <f>SUM(O121:O122)</f>
        <v>32501858</v>
      </c>
      <c r="P123" s="81"/>
      <c r="Q123" s="97"/>
      <c r="R123" s="81"/>
    </row>
    <row r="124" spans="1:19" ht="24" customHeight="1" hidden="1">
      <c r="A124" s="117"/>
      <c r="B124" s="10"/>
      <c r="C124" s="10"/>
      <c r="D124" s="10"/>
      <c r="E124" s="42"/>
      <c r="F124" s="36"/>
      <c r="G124" s="101"/>
      <c r="H124" s="36"/>
      <c r="I124" s="432"/>
      <c r="J124" s="106"/>
      <c r="K124" s="432"/>
      <c r="L124" s="97"/>
      <c r="M124" s="97"/>
      <c r="N124" s="97"/>
      <c r="O124" s="97"/>
      <c r="P124" s="81"/>
      <c r="Q124" s="97"/>
      <c r="R124" s="81"/>
      <c r="S124" s="117"/>
    </row>
    <row r="125" spans="1:18" ht="24" customHeight="1" hidden="1">
      <c r="A125" s="25" t="s">
        <v>273</v>
      </c>
      <c r="B125" s="25"/>
      <c r="C125" s="10"/>
      <c r="D125" s="10"/>
      <c r="E125" s="30"/>
      <c r="F125" s="36"/>
      <c r="H125" s="36"/>
      <c r="I125" s="432"/>
      <c r="J125" s="106"/>
      <c r="K125" s="432"/>
      <c r="L125" s="97"/>
      <c r="M125" s="97"/>
      <c r="N125" s="106"/>
      <c r="O125" s="97"/>
      <c r="P125" s="81"/>
      <c r="Q125" s="97"/>
      <c r="R125" s="81"/>
    </row>
    <row r="126" spans="1:20" ht="24" customHeight="1" hidden="1">
      <c r="A126" s="117" t="s">
        <v>274</v>
      </c>
      <c r="B126" s="10"/>
      <c r="C126" s="10"/>
      <c r="D126" s="10"/>
      <c r="E126" s="30"/>
      <c r="F126" s="36"/>
      <c r="H126" s="36"/>
      <c r="I126" s="432">
        <v>5363846</v>
      </c>
      <c r="J126" s="106"/>
      <c r="K126" s="432">
        <v>11062653</v>
      </c>
      <c r="L126" s="97"/>
      <c r="M126" s="95">
        <v>11578774</v>
      </c>
      <c r="N126" s="115"/>
      <c r="O126" s="95">
        <v>20471914</v>
      </c>
      <c r="P126" s="81"/>
      <c r="Q126" s="97"/>
      <c r="R126" s="81"/>
      <c r="T126" s="273"/>
    </row>
    <row r="127" spans="1:20" ht="24" customHeight="1" hidden="1">
      <c r="A127" s="117" t="s">
        <v>275</v>
      </c>
      <c r="B127" s="10"/>
      <c r="C127" s="10"/>
      <c r="D127" s="10"/>
      <c r="E127" s="30"/>
      <c r="F127" s="59"/>
      <c r="G127" s="492" t="s">
        <v>344</v>
      </c>
      <c r="H127" s="36"/>
      <c r="I127" s="432">
        <v>6311393</v>
      </c>
      <c r="J127" s="106"/>
      <c r="K127" s="434">
        <v>3639071</v>
      </c>
      <c r="L127" s="97"/>
      <c r="M127" s="95">
        <v>11293442</v>
      </c>
      <c r="N127" s="115"/>
      <c r="O127" s="95">
        <v>8163296</v>
      </c>
      <c r="P127" s="81"/>
      <c r="Q127" s="97"/>
      <c r="R127" s="81"/>
      <c r="T127" s="273"/>
    </row>
    <row r="128" spans="1:20" ht="24" customHeight="1" hidden="1">
      <c r="A128" s="457" t="s">
        <v>320</v>
      </c>
      <c r="B128" s="10"/>
      <c r="C128" s="10"/>
      <c r="D128" s="10"/>
      <c r="E128" s="30"/>
      <c r="F128" s="59"/>
      <c r="G128" s="492"/>
      <c r="H128" s="36"/>
      <c r="I128" s="432">
        <v>4606772</v>
      </c>
      <c r="J128" s="106"/>
      <c r="K128" s="480">
        <v>0</v>
      </c>
      <c r="L128" s="97"/>
      <c r="M128" s="95">
        <v>4606772</v>
      </c>
      <c r="N128" s="115"/>
      <c r="O128" s="481">
        <v>0</v>
      </c>
      <c r="P128" s="81"/>
      <c r="Q128" s="97"/>
      <c r="R128" s="81"/>
      <c r="T128" s="273"/>
    </row>
    <row r="129" spans="1:20" ht="24" customHeight="1" hidden="1">
      <c r="A129" s="457" t="s">
        <v>321</v>
      </c>
      <c r="B129" s="10"/>
      <c r="C129" s="10"/>
      <c r="D129" s="10"/>
      <c r="E129" s="30"/>
      <c r="F129" s="59"/>
      <c r="G129" s="492"/>
      <c r="H129" s="36"/>
      <c r="I129" s="291">
        <v>0</v>
      </c>
      <c r="J129" s="106"/>
      <c r="K129" s="434">
        <v>291546</v>
      </c>
      <c r="L129" s="97"/>
      <c r="M129" s="481">
        <v>0</v>
      </c>
      <c r="N129" s="115"/>
      <c r="O129" s="95">
        <v>621546</v>
      </c>
      <c r="P129" s="81"/>
      <c r="Q129" s="97"/>
      <c r="R129" s="81"/>
      <c r="T129" s="273"/>
    </row>
    <row r="130" spans="1:18" ht="24" customHeight="1" hidden="1">
      <c r="A130" s="117" t="s">
        <v>276</v>
      </c>
      <c r="B130" s="10"/>
      <c r="C130" s="10"/>
      <c r="D130" s="10"/>
      <c r="E130" s="43"/>
      <c r="F130" s="59">
        <v>1</v>
      </c>
      <c r="G130" s="381" t="s">
        <v>387</v>
      </c>
      <c r="H130" s="36"/>
      <c r="I130" s="436">
        <v>200000</v>
      </c>
      <c r="J130" s="106"/>
      <c r="K130" s="437">
        <v>160000</v>
      </c>
      <c r="L130" s="100"/>
      <c r="M130" s="94">
        <v>420000</v>
      </c>
      <c r="N130" s="115"/>
      <c r="O130" s="96">
        <v>340000</v>
      </c>
      <c r="P130" s="81"/>
      <c r="Q130" s="97"/>
      <c r="R130" s="81"/>
    </row>
    <row r="131" spans="1:18" ht="24" customHeight="1" hidden="1">
      <c r="A131" s="117" t="s">
        <v>277</v>
      </c>
      <c r="B131" s="10"/>
      <c r="C131" s="10"/>
      <c r="D131" s="10"/>
      <c r="E131" s="30"/>
      <c r="F131" s="36"/>
      <c r="H131" s="36"/>
      <c r="I131" s="448">
        <v>16482010</v>
      </c>
      <c r="J131" s="106"/>
      <c r="K131" s="436">
        <f>SUM(K126:K130)</f>
        <v>15153270</v>
      </c>
      <c r="L131" s="97"/>
      <c r="M131" s="96">
        <f>SUM(M126:M130)</f>
        <v>27898988</v>
      </c>
      <c r="N131" s="115"/>
      <c r="O131" s="96">
        <f>SUM(O126:O130)</f>
        <v>29596756</v>
      </c>
      <c r="P131" s="81"/>
      <c r="Q131" s="97"/>
      <c r="R131" s="81"/>
    </row>
    <row r="132" spans="1:18" ht="24" customHeight="1" hidden="1">
      <c r="A132" s="10" t="s">
        <v>404</v>
      </c>
      <c r="B132" s="10"/>
      <c r="C132" s="10"/>
      <c r="D132" s="10"/>
      <c r="E132" s="40"/>
      <c r="F132" s="36"/>
      <c r="H132" s="36"/>
      <c r="I132" s="442">
        <f>I123-I131</f>
        <v>-9266943</v>
      </c>
      <c r="J132" s="106"/>
      <c r="K132" s="432">
        <f>K123-K131</f>
        <v>1781065</v>
      </c>
      <c r="L132" s="97"/>
      <c r="M132" s="98">
        <f>M123-M131</f>
        <v>-13069297</v>
      </c>
      <c r="N132" s="115"/>
      <c r="O132" s="98">
        <f>O123-O131</f>
        <v>2905102</v>
      </c>
      <c r="P132" s="81"/>
      <c r="Q132" s="97"/>
      <c r="R132" s="81"/>
    </row>
    <row r="133" spans="1:18" ht="24" customHeight="1" hidden="1">
      <c r="A133" s="10" t="s">
        <v>278</v>
      </c>
      <c r="B133" s="10"/>
      <c r="C133" s="10"/>
      <c r="D133" s="10"/>
      <c r="E133" s="42"/>
      <c r="F133" s="36"/>
      <c r="H133" s="59"/>
      <c r="I133" s="436">
        <v>31310</v>
      </c>
      <c r="J133" s="106"/>
      <c r="K133" s="436">
        <v>347976</v>
      </c>
      <c r="L133" s="97"/>
      <c r="M133" s="482">
        <v>74414</v>
      </c>
      <c r="N133" s="115"/>
      <c r="O133" s="94">
        <v>347976</v>
      </c>
      <c r="P133" s="81"/>
      <c r="Q133" s="97"/>
      <c r="R133" s="81"/>
    </row>
    <row r="134" spans="1:18" ht="24" customHeight="1" hidden="1" thickBot="1">
      <c r="A134" s="10" t="s">
        <v>405</v>
      </c>
      <c r="B134" s="10"/>
      <c r="C134" s="10"/>
      <c r="D134" s="10"/>
      <c r="E134" s="40"/>
      <c r="F134" s="36"/>
      <c r="G134" s="492" t="s">
        <v>388</v>
      </c>
      <c r="H134" s="36"/>
      <c r="I134" s="441">
        <f>+I132-I133</f>
        <v>-9298253</v>
      </c>
      <c r="J134" s="106"/>
      <c r="K134" s="439">
        <f>+K132-K133</f>
        <v>1433089</v>
      </c>
      <c r="L134" s="98"/>
      <c r="M134" s="99">
        <f>+M132-M133</f>
        <v>-13143711</v>
      </c>
      <c r="N134" s="115"/>
      <c r="O134" s="99">
        <f>+O132-O133</f>
        <v>2557126</v>
      </c>
      <c r="P134" s="81"/>
      <c r="Q134" s="98"/>
      <c r="R134" s="81"/>
    </row>
    <row r="135" spans="1:18" ht="9" customHeight="1" hidden="1" thickTop="1">
      <c r="A135" s="10"/>
      <c r="B135" s="10"/>
      <c r="C135" s="10"/>
      <c r="D135" s="10"/>
      <c r="E135" s="40"/>
      <c r="F135" s="36"/>
      <c r="G135" s="492"/>
      <c r="H135" s="36"/>
      <c r="I135" s="432"/>
      <c r="J135" s="106"/>
      <c r="K135" s="434"/>
      <c r="L135" s="98"/>
      <c r="M135" s="98"/>
      <c r="N135" s="115"/>
      <c r="O135" s="98"/>
      <c r="P135" s="81"/>
      <c r="Q135" s="98"/>
      <c r="R135" s="81"/>
    </row>
    <row r="136" spans="1:18" ht="24" customHeight="1" hidden="1">
      <c r="A136" s="25" t="s">
        <v>406</v>
      </c>
      <c r="B136" s="25"/>
      <c r="C136" s="10"/>
      <c r="D136" s="10"/>
      <c r="E136" s="41"/>
      <c r="F136" s="82"/>
      <c r="G136" s="486" t="s">
        <v>389</v>
      </c>
      <c r="H136" s="41"/>
      <c r="I136" s="440">
        <v>-0.0418</v>
      </c>
      <c r="J136" s="445"/>
      <c r="K136" s="483">
        <v>0.0086</v>
      </c>
      <c r="M136" s="137">
        <f>+M134/M140</f>
        <v>-0.05910408796450133</v>
      </c>
      <c r="N136" s="107"/>
      <c r="O136" s="484">
        <f>+O134/O140</f>
        <v>0.01526824467574566</v>
      </c>
      <c r="P136" s="81"/>
      <c r="R136" s="81"/>
    </row>
    <row r="137" spans="1:18" ht="9" customHeight="1" hidden="1">
      <c r="A137" s="25"/>
      <c r="B137" s="25"/>
      <c r="C137" s="10"/>
      <c r="D137" s="10"/>
      <c r="E137" s="41"/>
      <c r="F137" s="82"/>
      <c r="G137" s="486"/>
      <c r="H137" s="41"/>
      <c r="I137" s="440"/>
      <c r="J137" s="445"/>
      <c r="K137" s="446"/>
      <c r="M137" s="137"/>
      <c r="N137" s="107"/>
      <c r="O137" s="137"/>
      <c r="P137" s="81"/>
      <c r="R137" s="81"/>
    </row>
    <row r="138" spans="1:18" ht="24" customHeight="1" hidden="1">
      <c r="A138" s="103" t="s">
        <v>407</v>
      </c>
      <c r="B138" s="25"/>
      <c r="C138" s="10"/>
      <c r="D138" s="10"/>
      <c r="E138" s="41"/>
      <c r="F138" s="82"/>
      <c r="G138" s="486" t="s">
        <v>389</v>
      </c>
      <c r="H138" s="41"/>
      <c r="I138" s="440">
        <v>-0.0326</v>
      </c>
      <c r="J138" s="445"/>
      <c r="K138" s="483">
        <v>0.0086</v>
      </c>
      <c r="M138" s="137">
        <v>-0.0461</v>
      </c>
      <c r="N138" s="107"/>
      <c r="O138" s="484">
        <f>O134/O142</f>
        <v>0.01526824467574566</v>
      </c>
      <c r="P138" s="81"/>
      <c r="R138" s="81"/>
    </row>
    <row r="139" spans="1:19" ht="9" customHeight="1" hidden="1">
      <c r="A139" s="25"/>
      <c r="B139" s="25"/>
      <c r="C139" s="10"/>
      <c r="D139" s="10"/>
      <c r="E139" s="41"/>
      <c r="F139" s="82"/>
      <c r="G139" s="486"/>
      <c r="H139" s="41"/>
      <c r="I139" s="432"/>
      <c r="J139" s="106"/>
      <c r="K139" s="435"/>
      <c r="M139" s="137"/>
      <c r="N139" s="107"/>
      <c r="O139" s="137"/>
      <c r="P139" s="81"/>
      <c r="R139" s="81"/>
      <c r="S139" s="10"/>
    </row>
    <row r="140" spans="1:19" ht="24" customHeight="1" hidden="1">
      <c r="A140" s="103" t="s">
        <v>279</v>
      </c>
      <c r="B140" s="103"/>
      <c r="C140" s="103"/>
      <c r="D140" s="11"/>
      <c r="E140" s="30"/>
      <c r="F140" s="83"/>
      <c r="G140" s="486" t="s">
        <v>389</v>
      </c>
      <c r="H140" s="36"/>
      <c r="I140" s="432">
        <v>222382435</v>
      </c>
      <c r="J140" s="106"/>
      <c r="K140" s="435">
        <v>167480025</v>
      </c>
      <c r="L140" s="114"/>
      <c r="M140" s="97">
        <v>222382435</v>
      </c>
      <c r="N140" s="115"/>
      <c r="O140" s="97">
        <v>167480025</v>
      </c>
      <c r="P140" s="81"/>
      <c r="Q140" s="97"/>
      <c r="R140" s="81"/>
      <c r="S140" s="103"/>
    </row>
    <row r="141" spans="1:19" ht="9" customHeight="1" hidden="1">
      <c r="A141" s="326"/>
      <c r="B141" s="326"/>
      <c r="C141" s="326"/>
      <c r="D141" s="11"/>
      <c r="E141" s="30"/>
      <c r="F141" s="83"/>
      <c r="G141" s="492"/>
      <c r="H141" s="36"/>
      <c r="I141" s="432"/>
      <c r="J141" s="106"/>
      <c r="K141" s="434"/>
      <c r="L141" s="114"/>
      <c r="M141" s="97"/>
      <c r="N141" s="115"/>
      <c r="O141" s="97"/>
      <c r="P141" s="81"/>
      <c r="Q141" s="97"/>
      <c r="R141" s="81"/>
      <c r="S141" s="326"/>
    </row>
    <row r="142" spans="1:19" ht="24" customHeight="1" hidden="1">
      <c r="A142" s="103" t="s">
        <v>280</v>
      </c>
      <c r="B142" s="103"/>
      <c r="C142" s="103"/>
      <c r="D142" s="11"/>
      <c r="E142" s="30"/>
      <c r="F142" s="83"/>
      <c r="G142" s="486" t="s">
        <v>389</v>
      </c>
      <c r="H142" s="36"/>
      <c r="I142" s="432">
        <v>285115087</v>
      </c>
      <c r="J142" s="106"/>
      <c r="K142" s="435">
        <v>167480025</v>
      </c>
      <c r="L142" s="114"/>
      <c r="M142" s="97">
        <v>285115087</v>
      </c>
      <c r="N142" s="115"/>
      <c r="O142" s="97">
        <v>167480025</v>
      </c>
      <c r="P142" s="81"/>
      <c r="Q142" s="97"/>
      <c r="R142" s="81"/>
      <c r="S142" s="103"/>
    </row>
    <row r="143" spans="1:19" ht="19.5" customHeight="1" hidden="1">
      <c r="A143" s="25"/>
      <c r="B143" s="25"/>
      <c r="C143" s="22"/>
      <c r="D143" s="11"/>
      <c r="E143" s="75" t="s">
        <v>110</v>
      </c>
      <c r="F143" s="17"/>
      <c r="G143" s="42"/>
      <c r="H143" s="36"/>
      <c r="I143" s="81"/>
      <c r="P143" s="42"/>
      <c r="Q143" s="36"/>
      <c r="R143" s="30"/>
      <c r="S143" s="10"/>
    </row>
    <row r="144" spans="1:18" ht="24" customHeight="1" hidden="1">
      <c r="A144" s="25"/>
      <c r="B144" s="25"/>
      <c r="C144" s="22"/>
      <c r="D144" s="11"/>
      <c r="E144" s="75"/>
      <c r="F144" s="17"/>
      <c r="G144" s="42"/>
      <c r="H144" s="36"/>
      <c r="O144" s="32" t="str">
        <f>+O110</f>
        <v>Notes to the interim financial statements 24 items are an integral part of these interim statements.</v>
      </c>
      <c r="P144" s="81"/>
      <c r="Q144" s="36"/>
      <c r="R144" s="81"/>
    </row>
    <row r="145" spans="1:19" ht="24" customHeight="1" hidden="1">
      <c r="A145" s="25"/>
      <c r="B145" s="25"/>
      <c r="C145" s="22"/>
      <c r="D145" s="11"/>
      <c r="E145" s="75"/>
      <c r="F145" s="17"/>
      <c r="G145" s="42"/>
      <c r="H145" s="36"/>
      <c r="P145" s="42"/>
      <c r="Q145" s="36"/>
      <c r="R145" s="32"/>
      <c r="S145" s="117"/>
    </row>
    <row r="146" spans="1:19" ht="24" customHeight="1" hidden="1">
      <c r="A146" s="25"/>
      <c r="B146" s="25"/>
      <c r="C146" s="22"/>
      <c r="D146" s="11"/>
      <c r="E146" s="75"/>
      <c r="F146" s="17"/>
      <c r="G146" s="42"/>
      <c r="H146" s="36"/>
      <c r="P146" s="42"/>
      <c r="Q146" s="36"/>
      <c r="R146" s="32"/>
      <c r="S146" s="117"/>
    </row>
    <row r="147" spans="1:19" ht="24" customHeight="1" hidden="1">
      <c r="A147" s="25"/>
      <c r="B147" s="25"/>
      <c r="C147" s="22"/>
      <c r="D147" s="11"/>
      <c r="E147" s="75"/>
      <c r="F147" s="17"/>
      <c r="G147" s="42"/>
      <c r="H147" s="36"/>
      <c r="P147" s="42"/>
      <c r="Q147" s="36"/>
      <c r="R147" s="32"/>
      <c r="S147" s="117"/>
    </row>
    <row r="148" spans="1:19" ht="24" customHeight="1" hidden="1">
      <c r="A148" s="25"/>
      <c r="B148" s="25"/>
      <c r="C148" s="22"/>
      <c r="D148" s="11"/>
      <c r="E148" s="75"/>
      <c r="F148" s="17"/>
      <c r="G148" s="42"/>
      <c r="H148" s="36"/>
      <c r="P148" s="42"/>
      <c r="Q148" s="36"/>
      <c r="R148" s="32"/>
      <c r="S148" s="38"/>
    </row>
    <row r="149" spans="1:18" ht="24" customHeight="1" hidden="1">
      <c r="A149" s="25"/>
      <c r="B149" s="25"/>
      <c r="C149" s="22"/>
      <c r="D149" s="11"/>
      <c r="E149" s="75"/>
      <c r="F149" s="17"/>
      <c r="G149" s="42"/>
      <c r="H149" s="36"/>
      <c r="P149" s="42"/>
      <c r="Q149" s="36"/>
      <c r="R149" s="32"/>
    </row>
    <row r="150" spans="1:19" ht="24" customHeight="1" hidden="1">
      <c r="A150" s="25"/>
      <c r="B150" s="25"/>
      <c r="C150" s="22"/>
      <c r="D150" s="11"/>
      <c r="E150" s="75"/>
      <c r="F150" s="17"/>
      <c r="G150" s="42"/>
      <c r="H150" s="36"/>
      <c r="P150" s="42"/>
      <c r="Q150" s="36"/>
      <c r="R150" s="32"/>
      <c r="S150" s="117"/>
    </row>
    <row r="151" spans="1:19" ht="24" customHeight="1" hidden="1">
      <c r="A151" s="25"/>
      <c r="B151" s="25"/>
      <c r="C151" s="22"/>
      <c r="D151" s="11"/>
      <c r="E151" s="75"/>
      <c r="F151" s="17"/>
      <c r="G151" s="42"/>
      <c r="H151" s="36"/>
      <c r="P151" s="42"/>
      <c r="Q151" s="36"/>
      <c r="R151" s="32"/>
      <c r="S151" s="12"/>
    </row>
    <row r="152" spans="1:18" ht="20.25" customHeight="1" hidden="1">
      <c r="A152" s="377"/>
      <c r="B152" s="377"/>
      <c r="C152" s="362"/>
      <c r="D152" s="378"/>
      <c r="E152" s="362"/>
      <c r="F152" s="362"/>
      <c r="G152" s="378"/>
      <c r="H152" s="378"/>
      <c r="I152" s="379"/>
      <c r="J152" s="378"/>
      <c r="O152" s="315" t="s">
        <v>408</v>
      </c>
      <c r="P152" s="81"/>
      <c r="Q152" s="81"/>
      <c r="R152" s="81"/>
    </row>
    <row r="153" spans="1:18" ht="20.25" customHeight="1" hidden="1">
      <c r="A153" s="377"/>
      <c r="B153" s="377"/>
      <c r="C153" s="362"/>
      <c r="D153" s="378"/>
      <c r="E153" s="362"/>
      <c r="F153" s="362"/>
      <c r="G153" s="378"/>
      <c r="H153" s="378"/>
      <c r="I153" s="379"/>
      <c r="J153" s="378"/>
      <c r="O153" s="79"/>
      <c r="P153" s="315"/>
      <c r="Q153" s="81"/>
      <c r="R153" s="81"/>
    </row>
    <row r="154" spans="1:18" ht="20.25" customHeight="1" hidden="1">
      <c r="A154" s="508" t="s">
        <v>213</v>
      </c>
      <c r="B154" s="508"/>
      <c r="C154" s="508"/>
      <c r="D154" s="508"/>
      <c r="E154" s="508"/>
      <c r="F154" s="508"/>
      <c r="G154" s="508"/>
      <c r="H154" s="508"/>
      <c r="I154" s="508"/>
      <c r="J154" s="508"/>
      <c r="K154" s="508"/>
      <c r="L154" s="508"/>
      <c r="M154" s="508"/>
      <c r="N154" s="508"/>
      <c r="O154" s="508"/>
      <c r="P154" s="319"/>
      <c r="Q154" s="81"/>
      <c r="R154" s="81"/>
    </row>
    <row r="155" spans="1:18" ht="20.25" customHeight="1" hidden="1">
      <c r="A155" s="508" t="s">
        <v>281</v>
      </c>
      <c r="B155" s="508"/>
      <c r="C155" s="508"/>
      <c r="D155" s="508"/>
      <c r="E155" s="508"/>
      <c r="F155" s="508"/>
      <c r="G155" s="508"/>
      <c r="H155" s="508"/>
      <c r="I155" s="508"/>
      <c r="J155" s="508"/>
      <c r="K155" s="508"/>
      <c r="L155" s="508"/>
      <c r="M155" s="508"/>
      <c r="N155" s="319"/>
      <c r="O155" s="327" t="s">
        <v>266</v>
      </c>
      <c r="P155" s="81"/>
      <c r="Q155" s="81"/>
      <c r="R155" s="81"/>
    </row>
    <row r="156" spans="1:18" ht="20.25" customHeight="1" hidden="1">
      <c r="A156" s="508" t="s">
        <v>488</v>
      </c>
      <c r="B156" s="508"/>
      <c r="C156" s="508"/>
      <c r="D156" s="508"/>
      <c r="E156" s="508"/>
      <c r="F156" s="508"/>
      <c r="G156" s="508"/>
      <c r="H156" s="508"/>
      <c r="I156" s="508"/>
      <c r="J156" s="508"/>
      <c r="K156" s="508"/>
      <c r="L156" s="508"/>
      <c r="M156" s="508"/>
      <c r="N156" s="508"/>
      <c r="O156" s="508"/>
      <c r="P156" s="319"/>
      <c r="Q156" s="81"/>
      <c r="R156" s="81"/>
    </row>
    <row r="157" spans="1:18" ht="20.25" customHeight="1" hidden="1">
      <c r="A157" s="362"/>
      <c r="B157" s="362"/>
      <c r="C157" s="362"/>
      <c r="D157" s="362"/>
      <c r="E157" s="362"/>
      <c r="F157" s="362"/>
      <c r="G157" s="362"/>
      <c r="H157" s="362"/>
      <c r="I157" s="362"/>
      <c r="J157" s="362"/>
      <c r="K157" s="362"/>
      <c r="L157" s="362"/>
      <c r="M157" s="362"/>
      <c r="N157" s="362"/>
      <c r="O157" s="362"/>
      <c r="P157" s="319"/>
      <c r="Q157" s="81"/>
      <c r="R157" s="81"/>
    </row>
    <row r="158" spans="1:19" ht="20.25" customHeight="1" hidden="1">
      <c r="A158" s="380"/>
      <c r="B158" s="380"/>
      <c r="C158" s="81"/>
      <c r="D158" s="381"/>
      <c r="E158" s="381"/>
      <c r="F158" s="382"/>
      <c r="G158" s="381"/>
      <c r="H158" s="383"/>
      <c r="I158" s="381"/>
      <c r="J158" s="381"/>
      <c r="K158" s="381"/>
      <c r="M158" s="511" t="s">
        <v>269</v>
      </c>
      <c r="N158" s="511"/>
      <c r="O158" s="511"/>
      <c r="P158" s="81"/>
      <c r="Q158" s="81"/>
      <c r="R158" s="81"/>
      <c r="S158" s="113"/>
    </row>
    <row r="159" spans="1:18" ht="20.25" customHeight="1" hidden="1">
      <c r="A159" s="384" t="s">
        <v>282</v>
      </c>
      <c r="C159" s="81"/>
      <c r="D159" s="81"/>
      <c r="E159" s="385"/>
      <c r="F159" s="386"/>
      <c r="H159" s="386"/>
      <c r="I159" s="81"/>
      <c r="K159" s="387"/>
      <c r="L159" s="378"/>
      <c r="M159" s="388">
        <v>2004</v>
      </c>
      <c r="N159" s="81"/>
      <c r="O159" s="389">
        <v>2003</v>
      </c>
      <c r="P159" s="81"/>
      <c r="Q159" s="390"/>
      <c r="R159" s="81"/>
    </row>
    <row r="160" spans="1:20" ht="20.25" customHeight="1" hidden="1">
      <c r="A160" s="391" t="s">
        <v>409</v>
      </c>
      <c r="C160" s="81"/>
      <c r="D160" s="378"/>
      <c r="E160" s="378"/>
      <c r="F160" s="378"/>
      <c r="G160" s="378"/>
      <c r="H160" s="386"/>
      <c r="M160" s="392">
        <v>-13143711</v>
      </c>
      <c r="N160" s="393"/>
      <c r="O160" s="394">
        <f>+O134</f>
        <v>2557126</v>
      </c>
      <c r="P160" s="81"/>
      <c r="Q160" s="81"/>
      <c r="R160" s="81"/>
      <c r="T160" s="393"/>
    </row>
    <row r="161" spans="1:20" ht="20.25" customHeight="1" hidden="1">
      <c r="A161" s="391" t="s">
        <v>410</v>
      </c>
      <c r="C161" s="81"/>
      <c r="D161" s="378"/>
      <c r="E161" s="378"/>
      <c r="F161" s="378"/>
      <c r="G161" s="378"/>
      <c r="H161" s="386"/>
      <c r="M161" s="392"/>
      <c r="N161" s="385"/>
      <c r="O161" s="395"/>
      <c r="P161" s="81"/>
      <c r="Q161" s="81"/>
      <c r="R161" s="81"/>
      <c r="T161" s="385"/>
    </row>
    <row r="162" spans="1:20" ht="20.25" customHeight="1" hidden="1">
      <c r="A162" s="396" t="s">
        <v>283</v>
      </c>
      <c r="C162" s="81"/>
      <c r="D162" s="378"/>
      <c r="E162" s="378"/>
      <c r="F162" s="378"/>
      <c r="G162" s="378"/>
      <c r="H162" s="386"/>
      <c r="M162" s="392"/>
      <c r="N162" s="385"/>
      <c r="O162" s="395"/>
      <c r="P162" s="81"/>
      <c r="Q162" s="81"/>
      <c r="R162" s="81"/>
      <c r="T162" s="385"/>
    </row>
    <row r="163" spans="1:20" ht="20.25" customHeight="1" hidden="1">
      <c r="A163" s="396" t="s">
        <v>284</v>
      </c>
      <c r="C163" s="81"/>
      <c r="D163" s="378"/>
      <c r="E163" s="378"/>
      <c r="F163" s="378"/>
      <c r="H163" s="386"/>
      <c r="M163" s="397">
        <v>1927209</v>
      </c>
      <c r="N163" s="114"/>
      <c r="O163" s="398">
        <v>2058843</v>
      </c>
      <c r="P163" s="81"/>
      <c r="Q163" s="81"/>
      <c r="R163" s="81"/>
      <c r="T163" s="114"/>
    </row>
    <row r="164" spans="1:20" ht="20.25" customHeight="1" hidden="1">
      <c r="A164" s="453" t="s">
        <v>322</v>
      </c>
      <c r="C164" s="81"/>
      <c r="D164" s="378"/>
      <c r="E164" s="378"/>
      <c r="F164" s="378"/>
      <c r="G164" s="378"/>
      <c r="H164" s="386"/>
      <c r="M164" s="392">
        <v>4606772</v>
      </c>
      <c r="N164" s="393"/>
      <c r="O164" s="394">
        <v>0</v>
      </c>
      <c r="P164" s="81"/>
      <c r="Q164" s="81"/>
      <c r="R164" s="81"/>
      <c r="T164" s="114"/>
    </row>
    <row r="165" spans="1:20" ht="20.25" customHeight="1" hidden="1">
      <c r="A165" s="391" t="s">
        <v>411</v>
      </c>
      <c r="C165" s="81"/>
      <c r="D165" s="378"/>
      <c r="E165" s="378"/>
      <c r="F165" s="378"/>
      <c r="H165" s="386"/>
      <c r="M165" s="128"/>
      <c r="N165" s="113"/>
      <c r="O165" s="79"/>
      <c r="P165" s="81"/>
      <c r="Q165" s="81"/>
      <c r="R165" s="81"/>
      <c r="T165" s="399"/>
    </row>
    <row r="166" spans="1:20" ht="20.25" customHeight="1" hidden="1">
      <c r="A166" s="400" t="s">
        <v>226</v>
      </c>
      <c r="C166" s="81"/>
      <c r="D166" s="378"/>
      <c r="E166" s="378"/>
      <c r="F166" s="378"/>
      <c r="H166" s="386"/>
      <c r="M166" s="394">
        <v>2396587</v>
      </c>
      <c r="N166" s="401"/>
      <c r="O166" s="409">
        <v>-3272087</v>
      </c>
      <c r="P166" s="81"/>
      <c r="Q166" s="81"/>
      <c r="R166" s="81"/>
      <c r="T166" s="401"/>
    </row>
    <row r="167" spans="1:20" ht="20.25" customHeight="1" hidden="1">
      <c r="A167" s="400" t="s">
        <v>285</v>
      </c>
      <c r="C167" s="81"/>
      <c r="D167" s="378"/>
      <c r="E167" s="378"/>
      <c r="F167" s="378"/>
      <c r="H167" s="386"/>
      <c r="M167" s="392">
        <v>-13515717</v>
      </c>
      <c r="N167" s="401"/>
      <c r="O167" s="402">
        <v>-5933658</v>
      </c>
      <c r="P167" s="81"/>
      <c r="Q167" s="81"/>
      <c r="R167" s="81"/>
      <c r="T167" s="403"/>
    </row>
    <row r="168" spans="1:20" ht="20.25" customHeight="1" hidden="1">
      <c r="A168" s="400" t="s">
        <v>286</v>
      </c>
      <c r="C168" s="81"/>
      <c r="D168" s="378"/>
      <c r="E168" s="378"/>
      <c r="F168" s="378"/>
      <c r="H168" s="386"/>
      <c r="M168" s="392">
        <v>-2238073</v>
      </c>
      <c r="N168" s="401"/>
      <c r="O168" s="402">
        <v>-1212</v>
      </c>
      <c r="P168" s="81"/>
      <c r="Q168" s="81"/>
      <c r="R168" s="81"/>
      <c r="T168" s="401"/>
    </row>
    <row r="169" spans="1:20" ht="20.25" customHeight="1" hidden="1">
      <c r="A169" s="400" t="s">
        <v>287</v>
      </c>
      <c r="C169" s="81"/>
      <c r="D169" s="378"/>
      <c r="E169" s="378"/>
      <c r="F169" s="378"/>
      <c r="G169" s="378"/>
      <c r="H169" s="386"/>
      <c r="M169" s="394">
        <v>62999</v>
      </c>
      <c r="N169" s="404"/>
      <c r="O169" s="405">
        <v>-69091</v>
      </c>
      <c r="P169" s="81"/>
      <c r="Q169" s="81"/>
      <c r="R169" s="81"/>
      <c r="S169" s="128"/>
      <c r="T169" s="399"/>
    </row>
    <row r="170" spans="1:20" ht="20.25" customHeight="1" hidden="1">
      <c r="A170" s="391" t="s">
        <v>413</v>
      </c>
      <c r="C170" s="81"/>
      <c r="D170" s="378"/>
      <c r="E170" s="378"/>
      <c r="F170" s="378"/>
      <c r="G170" s="378"/>
      <c r="H170" s="386"/>
      <c r="M170" s="392"/>
      <c r="N170" s="399"/>
      <c r="O170" s="79"/>
      <c r="P170" s="81"/>
      <c r="Q170" s="81"/>
      <c r="R170" s="81"/>
      <c r="T170" s="403"/>
    </row>
    <row r="171" spans="1:20" ht="20.25" customHeight="1" hidden="1">
      <c r="A171" s="400" t="s">
        <v>288</v>
      </c>
      <c r="C171" s="81"/>
      <c r="D171" s="378"/>
      <c r="E171" s="378"/>
      <c r="F171" s="378"/>
      <c r="G171" s="378"/>
      <c r="H171" s="386"/>
      <c r="M171" s="392">
        <v>-4153101</v>
      </c>
      <c r="N171" s="401"/>
      <c r="O171" s="394">
        <v>1448753</v>
      </c>
      <c r="P171" s="81"/>
      <c r="Q171" s="81"/>
      <c r="R171" s="81"/>
      <c r="T171" s="393"/>
    </row>
    <row r="172" spans="1:20" ht="20.25" customHeight="1" hidden="1">
      <c r="A172" s="400" t="s">
        <v>412</v>
      </c>
      <c r="C172" s="81"/>
      <c r="D172" s="378"/>
      <c r="E172" s="378"/>
      <c r="F172" s="378"/>
      <c r="H172" s="386"/>
      <c r="M172" s="394">
        <v>0</v>
      </c>
      <c r="N172" s="401"/>
      <c r="O172" s="402">
        <v>-3705619</v>
      </c>
      <c r="P172" s="81"/>
      <c r="Q172" s="81"/>
      <c r="R172" s="81"/>
      <c r="T172" s="393"/>
    </row>
    <row r="173" spans="1:20" ht="20.25" customHeight="1" hidden="1">
      <c r="A173" s="400" t="s">
        <v>289</v>
      </c>
      <c r="C173" s="81"/>
      <c r="D173" s="378"/>
      <c r="E173" s="378"/>
      <c r="F173" s="378"/>
      <c r="G173" s="378"/>
      <c r="H173" s="386"/>
      <c r="M173" s="412">
        <v>833157</v>
      </c>
      <c r="N173" s="401"/>
      <c r="O173" s="407">
        <v>-289619</v>
      </c>
      <c r="P173" s="81"/>
      <c r="Q173" s="81"/>
      <c r="R173" s="81"/>
      <c r="T173" s="404"/>
    </row>
    <row r="174" spans="1:20" ht="20.25" customHeight="1" hidden="1">
      <c r="A174" s="400" t="s">
        <v>414</v>
      </c>
      <c r="C174" s="81"/>
      <c r="D174" s="378"/>
      <c r="E174" s="378"/>
      <c r="F174" s="378"/>
      <c r="G174" s="378"/>
      <c r="H174" s="386"/>
      <c r="M174" s="447">
        <v>-23223878</v>
      </c>
      <c r="N174" s="403"/>
      <c r="O174" s="408">
        <f>SUM(O160:O173)</f>
        <v>-7206564</v>
      </c>
      <c r="P174" s="81"/>
      <c r="Q174" s="81"/>
      <c r="R174" s="81"/>
      <c r="T174" s="399"/>
    </row>
    <row r="175" spans="1:20" ht="20.25" customHeight="1" hidden="1">
      <c r="A175" s="384" t="s">
        <v>346</v>
      </c>
      <c r="B175" s="384"/>
      <c r="C175" s="81"/>
      <c r="D175" s="378"/>
      <c r="E175" s="378"/>
      <c r="F175" s="378"/>
      <c r="G175" s="378"/>
      <c r="H175" s="386"/>
      <c r="M175" s="128"/>
      <c r="N175" s="113"/>
      <c r="O175" s="79"/>
      <c r="P175" s="81"/>
      <c r="Q175" s="81"/>
      <c r="R175" s="81"/>
      <c r="T175" s="113"/>
    </row>
    <row r="176" spans="1:20" ht="20.25" customHeight="1" hidden="1">
      <c r="A176" s="400" t="s">
        <v>442</v>
      </c>
      <c r="C176" s="81"/>
      <c r="D176" s="378"/>
      <c r="E176" s="378"/>
      <c r="F176" s="378"/>
      <c r="H176" s="386"/>
      <c r="M176" s="406">
        <v>-11106349</v>
      </c>
      <c r="N176" s="403"/>
      <c r="O176" s="409">
        <v>-363349</v>
      </c>
      <c r="P176" s="81"/>
      <c r="Q176" s="81"/>
      <c r="R176" s="81"/>
      <c r="T176" s="113"/>
    </row>
    <row r="177" spans="1:20" ht="20.25" customHeight="1" hidden="1">
      <c r="A177" s="410" t="s">
        <v>415</v>
      </c>
      <c r="C177" s="81"/>
      <c r="D177" s="378"/>
      <c r="E177" s="378"/>
      <c r="F177" s="378"/>
      <c r="G177" s="378"/>
      <c r="H177" s="386"/>
      <c r="M177" s="408">
        <f>SUM(M176:M176)</f>
        <v>-11106349</v>
      </c>
      <c r="N177" s="404"/>
      <c r="O177" s="411">
        <f>SUM(O176:O176)</f>
        <v>-363349</v>
      </c>
      <c r="P177" s="81"/>
      <c r="Q177" s="81"/>
      <c r="R177" s="81"/>
      <c r="T177" s="113"/>
    </row>
    <row r="178" spans="1:20" ht="20.25" customHeight="1" hidden="1">
      <c r="A178" s="384" t="s">
        <v>416</v>
      </c>
      <c r="B178" s="384"/>
      <c r="C178" s="81"/>
      <c r="D178" s="378"/>
      <c r="E178" s="378"/>
      <c r="F178" s="378"/>
      <c r="H178" s="386"/>
      <c r="M178" s="390"/>
      <c r="N178" s="390"/>
      <c r="O178" s="390"/>
      <c r="P178" s="81"/>
      <c r="Q178" s="81"/>
      <c r="R178" s="81"/>
      <c r="T178" s="113"/>
    </row>
    <row r="179" spans="1:20" ht="20.25" customHeight="1" hidden="1">
      <c r="A179" s="81" t="s">
        <v>443</v>
      </c>
      <c r="C179" s="81"/>
      <c r="D179" s="378"/>
      <c r="E179" s="378"/>
      <c r="F179" s="378"/>
      <c r="H179" s="386"/>
      <c r="M179" s="412">
        <v>-25075146</v>
      </c>
      <c r="N179" s="403"/>
      <c r="O179" s="393">
        <v>3264260</v>
      </c>
      <c r="P179" s="81"/>
      <c r="Q179" s="81"/>
      <c r="R179" s="81"/>
      <c r="T179" s="113"/>
    </row>
    <row r="180" spans="1:20" ht="20.25" customHeight="1" hidden="1">
      <c r="A180" s="81" t="s">
        <v>290</v>
      </c>
      <c r="C180" s="81"/>
      <c r="D180" s="378"/>
      <c r="E180" s="378"/>
      <c r="F180" s="378"/>
      <c r="H180" s="386"/>
      <c r="M180" s="412">
        <v>7300000</v>
      </c>
      <c r="N180" s="403"/>
      <c r="O180" s="393">
        <v>0</v>
      </c>
      <c r="P180" s="81"/>
      <c r="Q180" s="81"/>
      <c r="R180" s="81"/>
      <c r="T180" s="113"/>
    </row>
    <row r="181" spans="1:20" ht="20.25" customHeight="1" hidden="1">
      <c r="A181" s="81" t="s">
        <v>417</v>
      </c>
      <c r="C181" s="81"/>
      <c r="D181" s="378"/>
      <c r="E181" s="378"/>
      <c r="F181" s="378"/>
      <c r="H181" s="386"/>
      <c r="M181" s="412">
        <v>-6570000</v>
      </c>
      <c r="N181" s="403"/>
      <c r="O181" s="393">
        <v>0</v>
      </c>
      <c r="P181" s="81"/>
      <c r="Q181" s="81"/>
      <c r="R181" s="81"/>
      <c r="T181" s="113"/>
    </row>
    <row r="182" spans="1:20" ht="20.25" customHeight="1" hidden="1">
      <c r="A182" s="410" t="s">
        <v>489</v>
      </c>
      <c r="C182" s="81"/>
      <c r="D182" s="378"/>
      <c r="E182" s="378"/>
      <c r="F182" s="378"/>
      <c r="G182" s="378"/>
      <c r="H182" s="386"/>
      <c r="M182" s="413">
        <f>SUM(M179:M181)</f>
        <v>-24345146</v>
      </c>
      <c r="N182" s="414"/>
      <c r="O182" s="413">
        <f>SUM(O179:O181)</f>
        <v>3264260</v>
      </c>
      <c r="P182" s="81"/>
      <c r="Q182" s="81"/>
      <c r="R182" s="81"/>
      <c r="T182" s="113"/>
    </row>
    <row r="183" spans="1:20" ht="20.25" customHeight="1" hidden="1">
      <c r="A183" s="81" t="s">
        <v>345</v>
      </c>
      <c r="C183" s="81"/>
      <c r="D183" s="378"/>
      <c r="E183" s="378"/>
      <c r="F183" s="378"/>
      <c r="H183" s="386"/>
      <c r="M183" s="413">
        <v>-692780</v>
      </c>
      <c r="N183" s="403"/>
      <c r="O183" s="425">
        <v>0</v>
      </c>
      <c r="P183" s="81"/>
      <c r="Q183" s="81"/>
      <c r="R183" s="81"/>
      <c r="T183" s="113"/>
    </row>
    <row r="184" spans="1:20" ht="20.25" customHeight="1" hidden="1">
      <c r="A184" s="81" t="s">
        <v>418</v>
      </c>
      <c r="C184" s="81"/>
      <c r="D184" s="378"/>
      <c r="E184" s="378"/>
      <c r="F184" s="378"/>
      <c r="G184" s="378"/>
      <c r="H184" s="386"/>
      <c r="M184" s="412">
        <f>+M174+M177+M182+M183</f>
        <v>-59368153</v>
      </c>
      <c r="N184" s="404"/>
      <c r="O184" s="403">
        <f>+O182+O177+O174</f>
        <v>-4305653</v>
      </c>
      <c r="P184" s="81"/>
      <c r="Q184" s="81"/>
      <c r="R184" s="81"/>
      <c r="T184" s="113"/>
    </row>
    <row r="185" spans="1:20" ht="20.25" customHeight="1" hidden="1">
      <c r="A185" s="81" t="s">
        <v>291</v>
      </c>
      <c r="C185" s="81"/>
      <c r="D185" s="378"/>
      <c r="E185" s="378"/>
      <c r="F185" s="378"/>
      <c r="G185" s="378"/>
      <c r="H185" s="386"/>
      <c r="M185" s="477">
        <v>59695011</v>
      </c>
      <c r="N185" s="385"/>
      <c r="O185" s="415">
        <v>4474896</v>
      </c>
      <c r="P185" s="81"/>
      <c r="Q185" s="81"/>
      <c r="R185" s="81"/>
      <c r="T185" s="393"/>
    </row>
    <row r="186" spans="1:20" ht="20.25" customHeight="1" hidden="1" thickBot="1">
      <c r="A186" s="81" t="s">
        <v>292</v>
      </c>
      <c r="C186" s="380"/>
      <c r="D186" s="378"/>
      <c r="E186" s="378"/>
      <c r="F186" s="378"/>
      <c r="G186" s="378"/>
      <c r="H186" s="386"/>
      <c r="M186" s="475">
        <f>SUM(M184:M185)</f>
        <v>326858</v>
      </c>
      <c r="N186" s="385"/>
      <c r="O186" s="476">
        <f>SUM(O183:O185)</f>
        <v>169243</v>
      </c>
      <c r="P186" s="81"/>
      <c r="Q186" s="81"/>
      <c r="R186" s="81"/>
      <c r="T186" s="414"/>
    </row>
    <row r="187" spans="1:20" ht="20.25" customHeight="1" hidden="1" thickTop="1">
      <c r="A187" s="384" t="s">
        <v>293</v>
      </c>
      <c r="B187" s="384"/>
      <c r="C187" s="81"/>
      <c r="D187" s="81"/>
      <c r="E187" s="81"/>
      <c r="F187" s="81"/>
      <c r="G187" s="81"/>
      <c r="H187" s="113"/>
      <c r="I187" s="416"/>
      <c r="J187" s="113"/>
      <c r="K187" s="81"/>
      <c r="M187" s="283"/>
      <c r="P187" s="81"/>
      <c r="S187" s="128">
        <f>10272001-M186</f>
        <v>9945143</v>
      </c>
      <c r="T187" s="404"/>
    </row>
    <row r="188" spans="1:20" ht="20.25" customHeight="1" hidden="1">
      <c r="A188" s="81" t="s">
        <v>294</v>
      </c>
      <c r="C188" s="81"/>
      <c r="D188" s="81"/>
      <c r="E188" s="81"/>
      <c r="F188" s="81"/>
      <c r="G188" s="113"/>
      <c r="H188" s="113"/>
      <c r="I188" s="81"/>
      <c r="J188" s="113"/>
      <c r="K188" s="81"/>
      <c r="M188" s="283"/>
      <c r="P188" s="81"/>
      <c r="T188" s="385"/>
    </row>
    <row r="189" spans="1:20" ht="20.25" customHeight="1" hidden="1">
      <c r="A189" s="81" t="s">
        <v>295</v>
      </c>
      <c r="B189" s="417"/>
      <c r="C189" s="81"/>
      <c r="D189" s="81"/>
      <c r="E189" s="81"/>
      <c r="F189" s="81"/>
      <c r="G189" s="418"/>
      <c r="H189" s="419"/>
      <c r="M189" s="420">
        <v>74415</v>
      </c>
      <c r="N189" s="421"/>
      <c r="O189" s="420">
        <v>347976</v>
      </c>
      <c r="P189" s="81"/>
      <c r="Q189" s="81"/>
      <c r="R189" s="81"/>
      <c r="T189" s="385"/>
    </row>
    <row r="190" spans="1:20" ht="20.25" customHeight="1" hidden="1">
      <c r="A190" s="81" t="s">
        <v>419</v>
      </c>
      <c r="C190" s="362"/>
      <c r="D190" s="378"/>
      <c r="E190" s="378"/>
      <c r="F190" s="422"/>
      <c r="G190" s="378"/>
      <c r="H190" s="386"/>
      <c r="M190" s="423">
        <v>0</v>
      </c>
      <c r="N190" s="421"/>
      <c r="O190" s="420">
        <v>69531</v>
      </c>
      <c r="P190" s="81"/>
      <c r="Q190" s="81"/>
      <c r="R190" s="81"/>
      <c r="T190" s="113"/>
    </row>
    <row r="191" spans="3:20" ht="20.25" customHeight="1" hidden="1">
      <c r="C191" s="362"/>
      <c r="D191" s="378"/>
      <c r="E191" s="378"/>
      <c r="F191" s="422"/>
      <c r="G191" s="378"/>
      <c r="H191" s="386"/>
      <c r="M191" s="423"/>
      <c r="N191" s="421"/>
      <c r="O191" s="420"/>
      <c r="P191" s="81"/>
      <c r="Q191" s="81"/>
      <c r="R191" s="81"/>
      <c r="T191" s="113"/>
    </row>
    <row r="192" spans="1:20" ht="20.25" customHeight="1" hidden="1">
      <c r="A192" s="410"/>
      <c r="C192" s="81"/>
      <c r="D192" s="378"/>
      <c r="E192" s="378"/>
      <c r="F192" s="378"/>
      <c r="G192" s="378"/>
      <c r="H192" s="386"/>
      <c r="M192" s="284"/>
      <c r="O192" s="424" t="str">
        <f>+O67</f>
        <v>Notes to the interim financial statements 24 items are an integral part of these interim statements.</v>
      </c>
      <c r="P192" s="81"/>
      <c r="Q192" s="404"/>
      <c r="R192" s="399"/>
      <c r="T192" s="80"/>
    </row>
    <row r="193" spans="1:20" ht="20.25" customHeight="1" hidden="1">
      <c r="A193" s="410"/>
      <c r="C193" s="81"/>
      <c r="D193" s="378"/>
      <c r="E193" s="378"/>
      <c r="F193" s="378"/>
      <c r="G193" s="378"/>
      <c r="H193" s="386"/>
      <c r="M193" s="284"/>
      <c r="O193" s="424"/>
      <c r="P193" s="81"/>
      <c r="Q193" s="404"/>
      <c r="R193" s="399"/>
      <c r="T193" s="80"/>
    </row>
    <row r="194" spans="1:20" ht="20.25" customHeight="1" hidden="1">
      <c r="A194" s="410"/>
      <c r="C194" s="81"/>
      <c r="D194" s="378"/>
      <c r="E194" s="378"/>
      <c r="F194" s="378"/>
      <c r="G194" s="378"/>
      <c r="H194" s="386"/>
      <c r="M194" s="284"/>
      <c r="O194" s="424"/>
      <c r="P194" s="81"/>
      <c r="Q194" s="404"/>
      <c r="R194" s="399"/>
      <c r="T194" s="80"/>
    </row>
    <row r="195" spans="1:18" ht="19.5">
      <c r="A195" s="10"/>
      <c r="B195" s="10"/>
      <c r="C195" s="22"/>
      <c r="D195" s="17"/>
      <c r="E195" s="21"/>
      <c r="F195" s="22"/>
      <c r="G195" s="17"/>
      <c r="H195" s="17"/>
      <c r="I195" s="18"/>
      <c r="J195" s="17"/>
      <c r="K195" s="19"/>
      <c r="O195" s="32" t="s">
        <v>339</v>
      </c>
      <c r="P195" s="81"/>
      <c r="Q195" s="81"/>
      <c r="R195" s="81"/>
    </row>
    <row r="196" spans="1:15" s="10" customFormat="1" ht="19.5">
      <c r="A196" s="20" t="s">
        <v>313</v>
      </c>
      <c r="B196" s="20"/>
      <c r="C196" s="20"/>
      <c r="D196" s="20"/>
      <c r="E196" s="20"/>
      <c r="F196" s="20"/>
      <c r="G196" s="20"/>
      <c r="H196" s="20"/>
      <c r="I196" s="20"/>
      <c r="J196" s="20"/>
      <c r="K196" s="20"/>
      <c r="L196" s="20"/>
      <c r="M196" s="20"/>
      <c r="N196" s="20"/>
      <c r="O196" s="342"/>
    </row>
    <row r="197" spans="1:15" s="10" customFormat="1" ht="19.5">
      <c r="A197" s="506" t="s">
        <v>347</v>
      </c>
      <c r="B197" s="506"/>
      <c r="C197" s="506"/>
      <c r="D197" s="506"/>
      <c r="E197" s="506"/>
      <c r="F197" s="506"/>
      <c r="G197" s="506"/>
      <c r="H197" s="506"/>
      <c r="I197" s="506"/>
      <c r="J197" s="506"/>
      <c r="K197" s="506"/>
      <c r="L197" s="506"/>
      <c r="M197" s="506"/>
      <c r="N197" s="20"/>
      <c r="O197" s="320" t="s">
        <v>266</v>
      </c>
    </row>
    <row r="198" spans="1:18" ht="19.5">
      <c r="A198" s="506" t="s">
        <v>325</v>
      </c>
      <c r="B198" s="506"/>
      <c r="C198" s="506"/>
      <c r="D198" s="506"/>
      <c r="E198" s="506"/>
      <c r="F198" s="506"/>
      <c r="G198" s="506"/>
      <c r="H198" s="506"/>
      <c r="I198" s="506"/>
      <c r="J198" s="506"/>
      <c r="K198" s="506"/>
      <c r="L198" s="506"/>
      <c r="M198" s="506"/>
      <c r="N198" s="506"/>
      <c r="O198" s="506"/>
      <c r="P198" s="20"/>
      <c r="Q198" s="81"/>
      <c r="R198" s="81"/>
    </row>
    <row r="199" spans="1:18" ht="19.5">
      <c r="A199" s="506" t="s">
        <v>444</v>
      </c>
      <c r="B199" s="506"/>
      <c r="C199" s="506"/>
      <c r="D199" s="506"/>
      <c r="E199" s="506"/>
      <c r="F199" s="506"/>
      <c r="G199" s="506"/>
      <c r="H199" s="506"/>
      <c r="I199" s="506"/>
      <c r="J199" s="506"/>
      <c r="K199" s="506"/>
      <c r="L199" s="506"/>
      <c r="M199" s="506"/>
      <c r="N199" s="506"/>
      <c r="O199" s="506"/>
      <c r="Q199" s="81"/>
      <c r="R199" s="81"/>
    </row>
    <row r="200" spans="1:11" s="10" customFormat="1" ht="19.5">
      <c r="A200" s="25" t="s">
        <v>314</v>
      </c>
      <c r="B200" s="25"/>
      <c r="D200" s="11"/>
      <c r="E200" s="11"/>
      <c r="F200" s="11"/>
      <c r="G200" s="11"/>
      <c r="H200" s="11"/>
      <c r="I200" s="15"/>
      <c r="J200" s="11"/>
      <c r="K200" s="16"/>
    </row>
    <row r="201" spans="1:11" s="10" customFormat="1" ht="19.5">
      <c r="A201" s="139" t="s">
        <v>315</v>
      </c>
      <c r="B201" s="139"/>
      <c r="D201" s="11"/>
      <c r="F201" s="11"/>
      <c r="G201" s="11" t="s">
        <v>316</v>
      </c>
      <c r="H201" s="11"/>
      <c r="I201" s="15"/>
      <c r="J201" s="11"/>
      <c r="K201" s="16"/>
    </row>
    <row r="202" spans="1:11" s="10" customFormat="1" ht="19.5">
      <c r="A202" s="139"/>
      <c r="B202" s="139"/>
      <c r="D202" s="11"/>
      <c r="F202" s="11"/>
      <c r="G202" s="11" t="s">
        <v>327</v>
      </c>
      <c r="H202" s="11"/>
      <c r="I202" s="15"/>
      <c r="J202" s="11"/>
      <c r="K202" s="16"/>
    </row>
    <row r="203" spans="1:11" s="10" customFormat="1" ht="20.25" customHeight="1">
      <c r="A203" s="139"/>
      <c r="B203" s="139"/>
      <c r="D203" s="11"/>
      <c r="F203" s="11"/>
      <c r="G203" s="11" t="s">
        <v>328</v>
      </c>
      <c r="H203" s="11"/>
      <c r="I203" s="15"/>
      <c r="J203" s="11"/>
      <c r="K203" s="16"/>
    </row>
    <row r="204" spans="1:11" s="10" customFormat="1" ht="19.5">
      <c r="A204" s="139" t="s">
        <v>329</v>
      </c>
      <c r="B204" s="139"/>
      <c r="D204" s="11"/>
      <c r="F204" s="11"/>
      <c r="G204" s="11"/>
      <c r="H204" s="11"/>
      <c r="I204" s="15"/>
      <c r="J204" s="11"/>
      <c r="K204" s="16"/>
    </row>
    <row r="205" spans="1:11" s="10" customFormat="1" ht="19.5">
      <c r="A205" s="10" t="s">
        <v>330</v>
      </c>
      <c r="D205" s="11"/>
      <c r="F205" s="11"/>
      <c r="G205" s="11" t="s">
        <v>331</v>
      </c>
      <c r="H205" s="11"/>
      <c r="I205" s="15"/>
      <c r="J205" s="11"/>
      <c r="K205" s="16"/>
    </row>
    <row r="206" spans="4:11" s="10" customFormat="1" ht="19.5">
      <c r="D206" s="11"/>
      <c r="F206" s="11"/>
      <c r="G206" s="11" t="s">
        <v>332</v>
      </c>
      <c r="H206" s="11"/>
      <c r="I206" s="15"/>
      <c r="J206" s="11"/>
      <c r="K206" s="16"/>
    </row>
    <row r="207" spans="1:11" s="10" customFormat="1" ht="19.5">
      <c r="A207" s="10" t="s">
        <v>333</v>
      </c>
      <c r="D207" s="11"/>
      <c r="F207" s="11"/>
      <c r="G207" s="11" t="s">
        <v>334</v>
      </c>
      <c r="H207" s="11"/>
      <c r="I207" s="15"/>
      <c r="J207" s="11"/>
      <c r="K207" s="16"/>
    </row>
    <row r="208" spans="4:11" s="10" customFormat="1" ht="19.5">
      <c r="D208" s="11"/>
      <c r="F208" s="29"/>
      <c r="G208" s="11" t="s">
        <v>335</v>
      </c>
      <c r="H208" s="11"/>
      <c r="I208" s="15"/>
      <c r="J208" s="11"/>
      <c r="K208" s="16"/>
    </row>
    <row r="209" spans="1:11" s="10" customFormat="1" ht="24.75" customHeight="1">
      <c r="A209" s="139" t="s">
        <v>336</v>
      </c>
      <c r="B209" s="139"/>
      <c r="D209" s="11"/>
      <c r="F209" s="11"/>
      <c r="G209" s="11" t="s">
        <v>337</v>
      </c>
      <c r="H209" s="11"/>
      <c r="I209" s="15"/>
      <c r="J209" s="11"/>
      <c r="K209" s="16"/>
    </row>
    <row r="210" spans="1:20" ht="19.5">
      <c r="A210" s="139" t="s">
        <v>338</v>
      </c>
      <c r="B210" s="139"/>
      <c r="C210" s="46"/>
      <c r="D210" s="11"/>
      <c r="F210" s="46"/>
      <c r="G210" s="11" t="s">
        <v>186</v>
      </c>
      <c r="H210" s="11"/>
      <c r="I210" s="15"/>
      <c r="J210" s="11"/>
      <c r="K210" s="16"/>
      <c r="L210" s="46"/>
      <c r="M210" s="10"/>
      <c r="N210" s="10"/>
      <c r="O210" s="10"/>
      <c r="R210" s="81"/>
      <c r="T210" s="113"/>
    </row>
    <row r="211" spans="3:12" s="10" customFormat="1" ht="21.75" customHeight="1">
      <c r="C211" s="46"/>
      <c r="D211" s="11"/>
      <c r="F211" s="46"/>
      <c r="G211" s="11" t="s">
        <v>187</v>
      </c>
      <c r="H211" s="11"/>
      <c r="I211" s="15"/>
      <c r="J211" s="11"/>
      <c r="K211" s="16"/>
      <c r="L211" s="46"/>
    </row>
    <row r="212" spans="1:11" ht="19.5">
      <c r="A212" s="10"/>
      <c r="B212" s="10"/>
      <c r="C212" s="46"/>
      <c r="D212" s="11"/>
      <c r="E212" s="11"/>
      <c r="F212" s="46"/>
      <c r="G212" s="11"/>
      <c r="H212" s="36"/>
      <c r="I212" s="15"/>
      <c r="J212" s="36"/>
      <c r="K212" s="16"/>
    </row>
    <row r="213" spans="1:14" s="10" customFormat="1" ht="22.5" customHeight="1">
      <c r="A213" s="25" t="s">
        <v>340</v>
      </c>
      <c r="B213" s="25"/>
      <c r="D213" s="11"/>
      <c r="E213" s="11"/>
      <c r="F213" s="36"/>
      <c r="G213" s="11"/>
      <c r="H213" s="36"/>
      <c r="I213" s="15"/>
      <c r="J213" s="36"/>
      <c r="K213" s="16"/>
      <c r="L213" s="59"/>
      <c r="N213" s="59"/>
    </row>
    <row r="214" spans="1:26" s="10" customFormat="1" ht="22.5" customHeight="1">
      <c r="A214" s="117" t="s">
        <v>490</v>
      </c>
      <c r="F214" s="36"/>
      <c r="G214" s="11"/>
      <c r="H214" s="36"/>
      <c r="I214" s="11"/>
      <c r="J214" s="36"/>
      <c r="K214" s="11"/>
      <c r="L214" s="59"/>
      <c r="N214" s="59"/>
      <c r="O214" s="343"/>
      <c r="P214" s="343"/>
      <c r="W214" s="12"/>
      <c r="X214" s="12"/>
      <c r="Y214" s="12"/>
      <c r="Z214" s="12"/>
    </row>
    <row r="215" spans="1:16" s="10" customFormat="1" ht="22.5" customHeight="1">
      <c r="A215" s="117" t="s">
        <v>506</v>
      </c>
      <c r="F215" s="36"/>
      <c r="G215" s="11"/>
      <c r="H215" s="36"/>
      <c r="I215" s="11"/>
      <c r="J215" s="36"/>
      <c r="K215" s="11"/>
      <c r="L215" s="59"/>
      <c r="N215" s="59"/>
      <c r="O215" s="343"/>
      <c r="P215" s="343"/>
    </row>
    <row r="216" spans="1:16" s="10" customFormat="1" ht="22.5" customHeight="1">
      <c r="A216" s="117" t="s">
        <v>507</v>
      </c>
      <c r="F216" s="36"/>
      <c r="G216" s="11"/>
      <c r="H216" s="36"/>
      <c r="I216" s="11"/>
      <c r="J216" s="36"/>
      <c r="K216" s="11"/>
      <c r="L216" s="59"/>
      <c r="N216" s="59"/>
      <c r="O216" s="343"/>
      <c r="P216" s="343"/>
    </row>
    <row r="217" spans="1:16" s="10" customFormat="1" ht="22.5" customHeight="1">
      <c r="A217" s="117" t="s">
        <v>508</v>
      </c>
      <c r="B217" s="343"/>
      <c r="C217" s="343"/>
      <c r="D217" s="343"/>
      <c r="E217" s="343"/>
      <c r="F217" s="344"/>
      <c r="G217" s="343"/>
      <c r="H217" s="344"/>
      <c r="I217" s="343"/>
      <c r="J217" s="344"/>
      <c r="K217" s="343"/>
      <c r="L217" s="344"/>
      <c r="M217" s="343"/>
      <c r="N217" s="344"/>
      <c r="O217" s="343"/>
      <c r="P217" s="343"/>
    </row>
    <row r="218" spans="1:16" s="10" customFormat="1" ht="22.5" customHeight="1">
      <c r="A218" s="117" t="s">
        <v>509</v>
      </c>
      <c r="B218" s="343"/>
      <c r="C218" s="343"/>
      <c r="D218" s="343"/>
      <c r="E218" s="343"/>
      <c r="F218" s="344"/>
      <c r="G218" s="343"/>
      <c r="H218" s="344"/>
      <c r="I218" s="343"/>
      <c r="J218" s="344"/>
      <c r="K218" s="343"/>
      <c r="L218" s="344"/>
      <c r="M218" s="343"/>
      <c r="N218" s="344"/>
      <c r="O218" s="343"/>
      <c r="P218" s="343"/>
    </row>
    <row r="219" spans="1:16" s="10" customFormat="1" ht="19.5">
      <c r="A219" s="38" t="s">
        <v>510</v>
      </c>
      <c r="B219" s="38"/>
      <c r="F219" s="59"/>
      <c r="G219" s="11"/>
      <c r="H219" s="36"/>
      <c r="I219" s="11"/>
      <c r="J219" s="36"/>
      <c r="K219" s="11"/>
      <c r="L219" s="55"/>
      <c r="M219" s="45"/>
      <c r="N219" s="55"/>
      <c r="O219" s="45"/>
      <c r="P219" s="45"/>
    </row>
    <row r="220" spans="1:16" s="10" customFormat="1" ht="19.5">
      <c r="A220" s="38"/>
      <c r="B220" s="38"/>
      <c r="F220" s="59"/>
      <c r="G220" s="11"/>
      <c r="H220" s="36"/>
      <c r="I220" s="11"/>
      <c r="J220" s="36"/>
      <c r="K220" s="11"/>
      <c r="L220" s="55"/>
      <c r="M220" s="45"/>
      <c r="N220" s="55"/>
      <c r="O220" s="45"/>
      <c r="P220" s="45"/>
    </row>
    <row r="221" spans="1:16" s="10" customFormat="1" ht="22.5" customHeight="1">
      <c r="A221" s="25" t="s">
        <v>341</v>
      </c>
      <c r="B221" s="25"/>
      <c r="C221" s="12"/>
      <c r="D221" s="11"/>
      <c r="E221" s="11"/>
      <c r="F221" s="62"/>
      <c r="G221" s="11"/>
      <c r="H221" s="36"/>
      <c r="I221" s="15"/>
      <c r="J221" s="36"/>
      <c r="K221" s="16"/>
      <c r="L221" s="55"/>
      <c r="M221" s="45"/>
      <c r="N221" s="55"/>
      <c r="O221" s="45"/>
      <c r="P221" s="45"/>
    </row>
    <row r="222" spans="1:16" s="10" customFormat="1" ht="22.5" customHeight="1">
      <c r="A222" s="10" t="s">
        <v>342</v>
      </c>
      <c r="F222" s="59"/>
      <c r="H222" s="59"/>
      <c r="J222" s="59"/>
      <c r="L222" s="55"/>
      <c r="M222" s="45"/>
      <c r="N222" s="55"/>
      <c r="O222" s="45"/>
      <c r="P222" s="45"/>
    </row>
    <row r="223" spans="1:16" s="10" customFormat="1" ht="27" customHeight="1">
      <c r="A223" s="507" t="s">
        <v>400</v>
      </c>
      <c r="B223" s="507"/>
      <c r="C223" s="507"/>
      <c r="D223" s="507"/>
      <c r="E223" s="507"/>
      <c r="F223" s="507"/>
      <c r="G223" s="507"/>
      <c r="H223" s="507"/>
      <c r="I223" s="507"/>
      <c r="J223" s="507"/>
      <c r="K223" s="507"/>
      <c r="L223" s="507"/>
      <c r="M223" s="507"/>
      <c r="N223" s="507"/>
      <c r="O223" s="507"/>
      <c r="P223" s="139"/>
    </row>
    <row r="224" spans="1:16" s="10" customFormat="1" ht="22.5" customHeight="1">
      <c r="A224" s="507"/>
      <c r="B224" s="507"/>
      <c r="C224" s="507"/>
      <c r="D224" s="507"/>
      <c r="E224" s="507"/>
      <c r="F224" s="507"/>
      <c r="G224" s="507"/>
      <c r="H224" s="507"/>
      <c r="I224" s="507"/>
      <c r="J224" s="507"/>
      <c r="K224" s="507"/>
      <c r="L224" s="507"/>
      <c r="M224" s="507"/>
      <c r="N224" s="507"/>
      <c r="O224" s="507"/>
      <c r="P224" s="139"/>
    </row>
    <row r="225" spans="1:16" s="10" customFormat="1" ht="22.5" customHeight="1">
      <c r="A225" s="507"/>
      <c r="B225" s="507"/>
      <c r="C225" s="507"/>
      <c r="D225" s="507"/>
      <c r="E225" s="507"/>
      <c r="F225" s="507"/>
      <c r="G225" s="507"/>
      <c r="H225" s="507"/>
      <c r="I225" s="507"/>
      <c r="J225" s="507"/>
      <c r="K225" s="507"/>
      <c r="L225" s="507"/>
      <c r="M225" s="507"/>
      <c r="N225" s="507"/>
      <c r="O225" s="507"/>
      <c r="P225" s="139"/>
    </row>
    <row r="226" spans="1:16" s="10" customFormat="1" ht="22.5" customHeight="1">
      <c r="A226" s="507"/>
      <c r="B226" s="507"/>
      <c r="C226" s="507"/>
      <c r="D226" s="507"/>
      <c r="E226" s="507"/>
      <c r="F226" s="507"/>
      <c r="G226" s="507"/>
      <c r="H226" s="507"/>
      <c r="I226" s="507"/>
      <c r="J226" s="507"/>
      <c r="K226" s="507"/>
      <c r="L226" s="507"/>
      <c r="M226" s="507"/>
      <c r="N226" s="507"/>
      <c r="O226" s="507"/>
      <c r="P226" s="139"/>
    </row>
    <row r="227" spans="1:16" s="10" customFormat="1" ht="22.5" customHeight="1">
      <c r="A227" s="507"/>
      <c r="B227" s="507"/>
      <c r="C227" s="507"/>
      <c r="D227" s="507"/>
      <c r="E227" s="507"/>
      <c r="F227" s="507"/>
      <c r="G227" s="507"/>
      <c r="H227" s="507"/>
      <c r="I227" s="507"/>
      <c r="J227" s="507"/>
      <c r="K227" s="507"/>
      <c r="L227" s="507"/>
      <c r="M227" s="507"/>
      <c r="N227" s="507"/>
      <c r="O227" s="507"/>
      <c r="P227" s="139"/>
    </row>
    <row r="228" spans="1:16" s="10" customFormat="1" ht="22.5" customHeight="1">
      <c r="A228" s="10" t="s">
        <v>360</v>
      </c>
      <c r="D228" s="11"/>
      <c r="E228" s="11"/>
      <c r="F228" s="36"/>
      <c r="G228" s="11"/>
      <c r="H228" s="36"/>
      <c r="I228" s="15"/>
      <c r="J228" s="36"/>
      <c r="K228" s="16"/>
      <c r="L228" s="55"/>
      <c r="M228" s="45"/>
      <c r="N228" s="55"/>
      <c r="O228" s="45"/>
      <c r="P228" s="45"/>
    </row>
    <row r="229" spans="1:16" s="10" customFormat="1" ht="22.5" customHeight="1">
      <c r="A229" s="358" t="s">
        <v>559</v>
      </c>
      <c r="D229" s="11"/>
      <c r="E229" s="11"/>
      <c r="F229" s="36"/>
      <c r="G229" s="11"/>
      <c r="H229" s="36"/>
      <c r="I229" s="15"/>
      <c r="J229" s="36"/>
      <c r="K229" s="16"/>
      <c r="L229" s="55"/>
      <c r="M229" s="45"/>
      <c r="N229" s="55"/>
      <c r="O229" s="45"/>
      <c r="P229" s="45"/>
    </row>
    <row r="230" spans="1:16" s="10" customFormat="1" ht="22.5" customHeight="1">
      <c r="A230" s="117" t="s">
        <v>558</v>
      </c>
      <c r="D230" s="11"/>
      <c r="E230" s="11"/>
      <c r="F230" s="36"/>
      <c r="G230" s="11"/>
      <c r="H230" s="36"/>
      <c r="I230" s="345"/>
      <c r="J230" s="36"/>
      <c r="K230" s="16"/>
      <c r="L230" s="55"/>
      <c r="M230" s="45"/>
      <c r="N230" s="55"/>
      <c r="O230" s="45"/>
      <c r="P230" s="45"/>
    </row>
    <row r="231" spans="1:16" s="10" customFormat="1" ht="22.5" customHeight="1">
      <c r="A231" s="358" t="s">
        <v>560</v>
      </c>
      <c r="D231" s="11"/>
      <c r="E231" s="11"/>
      <c r="F231" s="36"/>
      <c r="G231" s="11"/>
      <c r="H231" s="36"/>
      <c r="I231" s="345"/>
      <c r="J231" s="36"/>
      <c r="K231" s="16"/>
      <c r="L231" s="55"/>
      <c r="M231" s="45"/>
      <c r="N231" s="55"/>
      <c r="O231" s="45"/>
      <c r="P231" s="45"/>
    </row>
    <row r="232" spans="1:16" s="10" customFormat="1" ht="22.5" customHeight="1">
      <c r="A232" s="117" t="s">
        <v>557</v>
      </c>
      <c r="D232" s="11"/>
      <c r="E232" s="11"/>
      <c r="F232" s="36"/>
      <c r="G232" s="11"/>
      <c r="H232" s="36"/>
      <c r="I232" s="345"/>
      <c r="J232" s="36"/>
      <c r="K232" s="16"/>
      <c r="L232" s="55"/>
      <c r="M232" s="45"/>
      <c r="N232" s="55"/>
      <c r="O232" s="45"/>
      <c r="P232" s="45"/>
    </row>
    <row r="233" spans="1:16" s="10" customFormat="1" ht="22.5" customHeight="1">
      <c r="A233" s="117" t="s">
        <v>562</v>
      </c>
      <c r="D233" s="11"/>
      <c r="E233" s="11"/>
      <c r="F233" s="36"/>
      <c r="G233" s="11"/>
      <c r="H233" s="36"/>
      <c r="I233" s="345"/>
      <c r="J233" s="36"/>
      <c r="K233" s="16"/>
      <c r="L233" s="55"/>
      <c r="M233" s="45"/>
      <c r="N233" s="55"/>
      <c r="O233" s="45"/>
      <c r="P233" s="45"/>
    </row>
    <row r="234" spans="1:16" s="10" customFormat="1" ht="22.5" customHeight="1">
      <c r="A234" s="117" t="s">
        <v>561</v>
      </c>
      <c r="D234" s="11"/>
      <c r="E234" s="11"/>
      <c r="F234" s="36"/>
      <c r="G234" s="11"/>
      <c r="H234" s="36"/>
      <c r="I234" s="15"/>
      <c r="J234" s="36"/>
      <c r="K234" s="16"/>
      <c r="L234" s="55"/>
      <c r="M234" s="45"/>
      <c r="N234" s="316"/>
      <c r="O234" s="316"/>
      <c r="P234" s="139"/>
    </row>
    <row r="235" spans="1:19" s="10" customFormat="1" ht="19.5">
      <c r="A235" s="12"/>
      <c r="B235" s="12"/>
      <c r="C235" s="12"/>
      <c r="D235" s="12"/>
      <c r="E235" s="12"/>
      <c r="F235" s="12"/>
      <c r="G235" s="12"/>
      <c r="H235" s="12"/>
      <c r="I235" s="12"/>
      <c r="J235" s="12"/>
      <c r="K235" s="12"/>
      <c r="L235" s="12"/>
      <c r="M235" s="12"/>
      <c r="N235" s="12"/>
      <c r="O235" s="32" t="s">
        <v>359</v>
      </c>
      <c r="P235" s="12"/>
      <c r="Q235" s="12"/>
      <c r="R235" s="12"/>
      <c r="S235" s="12"/>
    </row>
    <row r="236" spans="1:19" s="10" customFormat="1" ht="19.5">
      <c r="A236" s="12"/>
      <c r="B236" s="12"/>
      <c r="C236" s="12"/>
      <c r="D236" s="12"/>
      <c r="E236" s="12"/>
      <c r="F236" s="12"/>
      <c r="G236" s="12"/>
      <c r="H236" s="12"/>
      <c r="I236" s="12"/>
      <c r="J236" s="12"/>
      <c r="K236" s="12"/>
      <c r="L236" s="12"/>
      <c r="M236" s="12"/>
      <c r="N236" s="12"/>
      <c r="O236" s="32"/>
      <c r="P236" s="12"/>
      <c r="Q236" s="12"/>
      <c r="R236" s="12"/>
      <c r="S236" s="12"/>
    </row>
    <row r="237" spans="1:15" ht="24" customHeight="1">
      <c r="A237" s="25" t="s">
        <v>420</v>
      </c>
      <c r="B237" s="12"/>
      <c r="C237" s="12"/>
      <c r="D237" s="12"/>
      <c r="E237" s="12"/>
      <c r="F237" s="12"/>
      <c r="G237" s="12"/>
      <c r="H237" s="12"/>
      <c r="I237" s="12"/>
      <c r="J237" s="12"/>
      <c r="K237" s="12"/>
      <c r="L237" s="12"/>
      <c r="M237" s="12"/>
      <c r="N237" s="12"/>
      <c r="O237" s="32"/>
    </row>
    <row r="238" spans="1:15" s="10" customFormat="1" ht="22.5" customHeight="1">
      <c r="A238" s="10" t="s">
        <v>361</v>
      </c>
      <c r="E238" s="47"/>
      <c r="F238" s="36"/>
      <c r="G238" s="47"/>
      <c r="H238" s="125"/>
      <c r="J238" s="59"/>
      <c r="K238" s="16"/>
      <c r="L238" s="55"/>
      <c r="M238" s="45"/>
      <c r="N238" s="55"/>
      <c r="O238" s="45"/>
    </row>
    <row r="239" spans="1:16" s="10" customFormat="1" ht="19.5">
      <c r="A239" s="10" t="s">
        <v>362</v>
      </c>
      <c r="E239" s="47"/>
      <c r="F239" s="36"/>
      <c r="G239" s="47"/>
      <c r="H239" s="125"/>
      <c r="J239" s="59"/>
      <c r="K239" s="16"/>
      <c r="L239" s="55"/>
      <c r="M239" s="45"/>
      <c r="N239" s="55"/>
      <c r="O239" s="45"/>
      <c r="P239" s="45"/>
    </row>
    <row r="240" spans="1:16" s="10" customFormat="1" ht="22.5" customHeight="1">
      <c r="A240" s="10" t="s">
        <v>18</v>
      </c>
      <c r="D240" s="11"/>
      <c r="E240" s="11"/>
      <c r="F240" s="36"/>
      <c r="G240" s="11"/>
      <c r="H240" s="36"/>
      <c r="I240" s="15"/>
      <c r="J240" s="36"/>
      <c r="K240" s="16"/>
      <c r="L240" s="55"/>
      <c r="M240" s="45"/>
      <c r="N240" s="55"/>
      <c r="O240" s="45"/>
      <c r="P240" s="45"/>
    </row>
    <row r="241" spans="1:16" s="10" customFormat="1" ht="22.5" customHeight="1">
      <c r="A241" s="10" t="s">
        <v>397</v>
      </c>
      <c r="D241" s="11"/>
      <c r="E241" s="11"/>
      <c r="F241" s="36"/>
      <c r="G241" s="11"/>
      <c r="H241" s="36"/>
      <c r="I241" s="15"/>
      <c r="J241" s="36"/>
      <c r="K241" s="16"/>
      <c r="L241" s="55"/>
      <c r="M241" s="45"/>
      <c r="N241" s="55"/>
      <c r="O241" s="45"/>
      <c r="P241" s="45"/>
    </row>
    <row r="242" spans="1:16" s="10" customFormat="1" ht="22.5" customHeight="1">
      <c r="A242" s="10" t="s">
        <v>421</v>
      </c>
      <c r="D242" s="11"/>
      <c r="E242" s="11"/>
      <c r="F242" s="36"/>
      <c r="G242" s="11"/>
      <c r="H242" s="36"/>
      <c r="I242" s="15"/>
      <c r="J242" s="36"/>
      <c r="K242" s="16"/>
      <c r="L242" s="55"/>
      <c r="M242" s="45"/>
      <c r="N242" s="55"/>
      <c r="O242" s="45"/>
      <c r="P242" s="45"/>
    </row>
    <row r="243" spans="1:16" s="10" customFormat="1" ht="22.5" customHeight="1">
      <c r="A243" s="10" t="s">
        <v>19</v>
      </c>
      <c r="D243" s="11"/>
      <c r="E243" s="11"/>
      <c r="F243" s="36"/>
      <c r="G243" s="11"/>
      <c r="H243" s="36"/>
      <c r="I243" s="15"/>
      <c r="J243" s="36"/>
      <c r="K243" s="16"/>
      <c r="L243" s="55"/>
      <c r="M243" s="45"/>
      <c r="N243" s="55"/>
      <c r="O243" s="45"/>
      <c r="P243" s="45"/>
    </row>
    <row r="244" spans="1:16" s="10" customFormat="1" ht="22.5" customHeight="1">
      <c r="A244" s="10" t="s">
        <v>398</v>
      </c>
      <c r="D244" s="11"/>
      <c r="E244" s="11"/>
      <c r="F244" s="36"/>
      <c r="G244" s="11"/>
      <c r="H244" s="36"/>
      <c r="I244" s="15"/>
      <c r="J244" s="36"/>
      <c r="K244" s="16"/>
      <c r="L244" s="55"/>
      <c r="M244" s="45"/>
      <c r="N244" s="55"/>
      <c r="O244" s="45"/>
      <c r="P244" s="45"/>
    </row>
    <row r="245" spans="1:16" s="10" customFormat="1" ht="22.5" customHeight="1">
      <c r="A245" s="10" t="s">
        <v>20</v>
      </c>
      <c r="D245" s="11"/>
      <c r="E245" s="11"/>
      <c r="F245" s="36"/>
      <c r="G245" s="11"/>
      <c r="H245" s="36"/>
      <c r="I245" s="45"/>
      <c r="J245" s="36"/>
      <c r="K245" s="33"/>
      <c r="L245" s="55"/>
      <c r="M245" s="45"/>
      <c r="N245" s="55"/>
      <c r="O245" s="45"/>
      <c r="P245" s="45"/>
    </row>
    <row r="246" spans="1:16" s="10" customFormat="1" ht="22.5" customHeight="1">
      <c r="A246" s="10" t="s">
        <v>487</v>
      </c>
      <c r="D246" s="11"/>
      <c r="E246" s="11"/>
      <c r="F246" s="36"/>
      <c r="G246" s="11"/>
      <c r="H246" s="36"/>
      <c r="I246" s="45"/>
      <c r="J246" s="36"/>
      <c r="K246" s="16"/>
      <c r="L246" s="55"/>
      <c r="M246" s="45"/>
      <c r="N246" s="55"/>
      <c r="O246" s="45"/>
      <c r="P246" s="45"/>
    </row>
    <row r="247" spans="1:16" s="10" customFormat="1" ht="22.5" customHeight="1">
      <c r="A247" s="10" t="s">
        <v>363</v>
      </c>
      <c r="D247" s="11"/>
      <c r="E247" s="11"/>
      <c r="F247" s="36"/>
      <c r="G247" s="11"/>
      <c r="H247" s="36"/>
      <c r="I247" s="45"/>
      <c r="J247" s="36"/>
      <c r="K247" s="16"/>
      <c r="L247" s="55"/>
      <c r="M247" s="23" t="s">
        <v>364</v>
      </c>
      <c r="N247" s="55"/>
      <c r="P247" s="45"/>
    </row>
    <row r="248" spans="1:16" s="10" customFormat="1" ht="22.5" customHeight="1">
      <c r="A248" s="10" t="s">
        <v>365</v>
      </c>
      <c r="D248" s="11"/>
      <c r="E248" s="11"/>
      <c r="F248" s="36"/>
      <c r="G248" s="11"/>
      <c r="H248" s="36"/>
      <c r="I248" s="15"/>
      <c r="J248" s="36"/>
      <c r="K248" s="26"/>
      <c r="L248" s="55"/>
      <c r="M248" s="23" t="s">
        <v>366</v>
      </c>
      <c r="N248" s="55"/>
      <c r="P248" s="45"/>
    </row>
    <row r="249" spans="1:16" s="10" customFormat="1" ht="22.5" customHeight="1">
      <c r="A249" s="10" t="s">
        <v>367</v>
      </c>
      <c r="D249" s="11"/>
      <c r="E249" s="45"/>
      <c r="F249" s="36"/>
      <c r="G249" s="11"/>
      <c r="H249" s="36"/>
      <c r="I249" s="15"/>
      <c r="J249" s="36"/>
      <c r="K249" s="16"/>
      <c r="L249" s="55"/>
      <c r="M249" s="23" t="s">
        <v>368</v>
      </c>
      <c r="N249" s="55"/>
      <c r="P249" s="45"/>
    </row>
    <row r="250" spans="1:16" s="10" customFormat="1" ht="22.5" customHeight="1">
      <c r="A250" s="10" t="s">
        <v>422</v>
      </c>
      <c r="D250" s="45"/>
      <c r="E250" s="45"/>
      <c r="F250" s="55"/>
      <c r="G250" s="45"/>
      <c r="H250" s="55"/>
      <c r="I250" s="45"/>
      <c r="J250" s="55"/>
      <c r="K250" s="45"/>
      <c r="L250" s="55"/>
      <c r="M250" s="45"/>
      <c r="N250" s="55"/>
      <c r="O250" s="45"/>
      <c r="P250" s="45"/>
    </row>
    <row r="251" spans="1:16" s="10" customFormat="1" ht="22.5" customHeight="1">
      <c r="A251" s="10" t="s">
        <v>21</v>
      </c>
      <c r="D251" s="11"/>
      <c r="E251" s="11"/>
      <c r="F251" s="36"/>
      <c r="G251" s="11"/>
      <c r="H251" s="36"/>
      <c r="I251" s="15"/>
      <c r="J251" s="36"/>
      <c r="K251" s="26"/>
      <c r="L251" s="55"/>
      <c r="M251" s="45"/>
      <c r="N251" s="55"/>
      <c r="O251" s="45"/>
      <c r="P251" s="45"/>
    </row>
    <row r="252" spans="1:16" s="10" customFormat="1" ht="22.5" customHeight="1">
      <c r="A252" s="10" t="s">
        <v>395</v>
      </c>
      <c r="D252" s="11"/>
      <c r="E252" s="11"/>
      <c r="F252" s="36"/>
      <c r="G252" s="11"/>
      <c r="H252" s="36"/>
      <c r="I252" s="15"/>
      <c r="J252" s="36"/>
      <c r="K252" s="26"/>
      <c r="L252" s="55"/>
      <c r="M252" s="45"/>
      <c r="N252" s="55"/>
      <c r="O252" s="45"/>
      <c r="P252" s="45"/>
    </row>
    <row r="253" spans="1:16" s="10" customFormat="1" ht="22.5" customHeight="1">
      <c r="A253" s="10" t="s">
        <v>369</v>
      </c>
      <c r="D253" s="11"/>
      <c r="E253" s="11"/>
      <c r="F253" s="36"/>
      <c r="G253" s="11"/>
      <c r="H253" s="36"/>
      <c r="I253" s="15"/>
      <c r="J253" s="36"/>
      <c r="K253" s="26"/>
      <c r="L253" s="55"/>
      <c r="M253" s="45"/>
      <c r="N253" s="55"/>
      <c r="O253" s="45"/>
      <c r="P253" s="45"/>
    </row>
    <row r="254" spans="1:16" s="10" customFormat="1" ht="22.5" customHeight="1">
      <c r="A254" s="10" t="s">
        <v>380</v>
      </c>
      <c r="D254" s="11"/>
      <c r="E254" s="11"/>
      <c r="F254" s="36"/>
      <c r="G254" s="11"/>
      <c r="H254" s="36"/>
      <c r="I254" s="15"/>
      <c r="J254" s="36"/>
      <c r="K254" s="26"/>
      <c r="L254" s="55"/>
      <c r="M254" s="45"/>
      <c r="N254" s="55"/>
      <c r="O254" s="45"/>
      <c r="P254" s="45"/>
    </row>
    <row r="255" spans="1:16" s="10" customFormat="1" ht="22.5" customHeight="1">
      <c r="A255" s="10" t="s">
        <v>381</v>
      </c>
      <c r="D255" s="11"/>
      <c r="E255" s="11"/>
      <c r="F255" s="36"/>
      <c r="G255" s="11"/>
      <c r="H255" s="36"/>
      <c r="I255" s="15"/>
      <c r="J255" s="36"/>
      <c r="K255" s="26"/>
      <c r="L255" s="55"/>
      <c r="M255" s="45"/>
      <c r="N255" s="55"/>
      <c r="O255" s="45"/>
      <c r="P255" s="45"/>
    </row>
    <row r="256" spans="1:16" s="10" customFormat="1" ht="22.5" customHeight="1">
      <c r="A256" s="10" t="s">
        <v>396</v>
      </c>
      <c r="D256" s="11"/>
      <c r="E256" s="11"/>
      <c r="F256" s="36"/>
      <c r="G256" s="11"/>
      <c r="H256" s="36"/>
      <c r="I256" s="15"/>
      <c r="J256" s="36"/>
      <c r="K256" s="26"/>
      <c r="L256" s="55"/>
      <c r="M256" s="45"/>
      <c r="N256" s="55"/>
      <c r="O256" s="45"/>
      <c r="P256" s="45"/>
    </row>
    <row r="257" spans="1:16" s="10" customFormat="1" ht="22.5" customHeight="1">
      <c r="A257" s="10" t="s">
        <v>390</v>
      </c>
      <c r="D257" s="11"/>
      <c r="E257" s="11"/>
      <c r="F257" s="36"/>
      <c r="G257" s="11"/>
      <c r="H257" s="36"/>
      <c r="I257" s="15"/>
      <c r="J257" s="36"/>
      <c r="K257" s="26"/>
      <c r="L257" s="55"/>
      <c r="M257" s="45"/>
      <c r="N257" s="55"/>
      <c r="O257" s="45"/>
      <c r="P257" s="45"/>
    </row>
    <row r="258" spans="1:16" s="10" customFormat="1" ht="22.5" customHeight="1">
      <c r="A258" s="10" t="s">
        <v>391</v>
      </c>
      <c r="D258" s="11"/>
      <c r="E258" s="11"/>
      <c r="F258" s="36"/>
      <c r="G258" s="11"/>
      <c r="H258" s="36"/>
      <c r="I258" s="15"/>
      <c r="J258" s="36"/>
      <c r="K258" s="26"/>
      <c r="L258" s="55"/>
      <c r="M258" s="45"/>
      <c r="N258" s="55"/>
      <c r="O258" s="45"/>
      <c r="P258" s="45"/>
    </row>
    <row r="259" spans="1:16" s="10" customFormat="1" ht="22.5" customHeight="1">
      <c r="A259" s="10" t="s">
        <v>392</v>
      </c>
      <c r="D259" s="11"/>
      <c r="E259" s="11"/>
      <c r="F259" s="36"/>
      <c r="G259" s="11"/>
      <c r="H259" s="36"/>
      <c r="I259" s="15"/>
      <c r="J259" s="36"/>
      <c r="K259" s="26"/>
      <c r="L259" s="55"/>
      <c r="M259" s="45"/>
      <c r="N259" s="55"/>
      <c r="O259" s="45"/>
      <c r="P259" s="45"/>
    </row>
    <row r="260" spans="1:16" s="10" customFormat="1" ht="22.5" customHeight="1">
      <c r="A260" s="10" t="s">
        <v>393</v>
      </c>
      <c r="D260" s="11"/>
      <c r="E260" s="11"/>
      <c r="F260" s="36"/>
      <c r="G260" s="11"/>
      <c r="H260" s="36"/>
      <c r="I260" s="15"/>
      <c r="J260" s="36"/>
      <c r="K260" s="26"/>
      <c r="L260" s="55"/>
      <c r="M260" s="45"/>
      <c r="N260" s="55"/>
      <c r="O260" s="45"/>
      <c r="P260" s="45"/>
    </row>
    <row r="261" spans="1:16" s="10" customFormat="1" ht="22.5" customHeight="1">
      <c r="A261" s="10" t="s">
        <v>394</v>
      </c>
      <c r="D261" s="11"/>
      <c r="E261" s="11"/>
      <c r="F261" s="36"/>
      <c r="G261" s="11"/>
      <c r="H261" s="36"/>
      <c r="I261" s="15"/>
      <c r="J261" s="36"/>
      <c r="K261" s="48"/>
      <c r="L261" s="55"/>
      <c r="M261" s="45"/>
      <c r="N261" s="55"/>
      <c r="O261" s="45"/>
      <c r="P261" s="45"/>
    </row>
    <row r="262" spans="1:16" s="10" customFormat="1" ht="22.5" customHeight="1">
      <c r="A262" s="13" t="s">
        <v>22</v>
      </c>
      <c r="B262" s="13"/>
      <c r="D262" s="12"/>
      <c r="E262" s="12"/>
      <c r="F262" s="47"/>
      <c r="G262" s="12"/>
      <c r="H262" s="62"/>
      <c r="I262" s="12"/>
      <c r="J262" s="62"/>
      <c r="K262" s="16"/>
      <c r="L262" s="80"/>
      <c r="M262" s="79"/>
      <c r="N262" s="80"/>
      <c r="O262" s="80"/>
      <c r="P262" s="45"/>
    </row>
    <row r="263" spans="1:16" s="10" customFormat="1" ht="22.5" customHeight="1">
      <c r="A263" s="512" t="s">
        <v>491</v>
      </c>
      <c r="B263" s="512"/>
      <c r="C263" s="512"/>
      <c r="D263" s="512"/>
      <c r="E263" s="512"/>
      <c r="F263" s="512"/>
      <c r="G263" s="512"/>
      <c r="H263" s="512"/>
      <c r="I263" s="512"/>
      <c r="J263" s="512"/>
      <c r="K263" s="512"/>
      <c r="L263" s="512"/>
      <c r="M263" s="512"/>
      <c r="N263" s="512"/>
      <c r="O263" s="512"/>
      <c r="P263" s="45"/>
    </row>
    <row r="264" spans="1:16" s="10" customFormat="1" ht="22.5" customHeight="1">
      <c r="A264" s="512"/>
      <c r="B264" s="512"/>
      <c r="C264" s="512"/>
      <c r="D264" s="512"/>
      <c r="E264" s="512"/>
      <c r="F264" s="512"/>
      <c r="G264" s="512"/>
      <c r="H264" s="512"/>
      <c r="I264" s="512"/>
      <c r="J264" s="512"/>
      <c r="K264" s="512"/>
      <c r="L264" s="512"/>
      <c r="M264" s="512"/>
      <c r="N264" s="512"/>
      <c r="O264" s="512"/>
      <c r="P264" s="45"/>
    </row>
    <row r="265" spans="1:16" s="10" customFormat="1" ht="22.5" customHeight="1">
      <c r="A265" s="512"/>
      <c r="B265" s="512"/>
      <c r="C265" s="512"/>
      <c r="D265" s="512"/>
      <c r="E265" s="512"/>
      <c r="F265" s="512"/>
      <c r="G265" s="512"/>
      <c r="H265" s="512"/>
      <c r="I265" s="512"/>
      <c r="J265" s="512"/>
      <c r="K265" s="512"/>
      <c r="L265" s="512"/>
      <c r="M265" s="512"/>
      <c r="N265" s="512"/>
      <c r="O265" s="512"/>
      <c r="P265" s="45"/>
    </row>
    <row r="266" spans="1:16" s="10" customFormat="1" ht="22.5" customHeight="1">
      <c r="A266" s="12" t="s">
        <v>23</v>
      </c>
      <c r="B266" s="12"/>
      <c r="D266" s="11"/>
      <c r="E266" s="11"/>
      <c r="F266" s="36"/>
      <c r="G266" s="11"/>
      <c r="H266" s="36"/>
      <c r="I266" s="15"/>
      <c r="J266" s="36"/>
      <c r="K266" s="50"/>
      <c r="L266" s="55"/>
      <c r="M266" s="45"/>
      <c r="N266" s="55"/>
      <c r="O266" s="45"/>
      <c r="P266" s="45"/>
    </row>
    <row r="267" spans="1:16" s="10" customFormat="1" ht="22.5" customHeight="1">
      <c r="A267" s="10" t="s">
        <v>534</v>
      </c>
      <c r="D267" s="11"/>
      <c r="E267" s="11"/>
      <c r="F267" s="36"/>
      <c r="G267" s="11"/>
      <c r="H267" s="36"/>
      <c r="I267" s="15"/>
      <c r="J267" s="36"/>
      <c r="K267" s="16"/>
      <c r="L267" s="55"/>
      <c r="M267" s="45"/>
      <c r="N267" s="55"/>
      <c r="O267" s="45"/>
      <c r="P267" s="45"/>
    </row>
    <row r="268" spans="1:16" s="10" customFormat="1" ht="22.5" customHeight="1">
      <c r="A268" s="10" t="s">
        <v>533</v>
      </c>
      <c r="D268" s="11"/>
      <c r="E268" s="11"/>
      <c r="F268" s="36"/>
      <c r="G268" s="11"/>
      <c r="H268" s="36"/>
      <c r="I268" s="15"/>
      <c r="J268" s="36"/>
      <c r="K268" s="16"/>
      <c r="L268" s="55"/>
      <c r="M268" s="45"/>
      <c r="N268" s="55"/>
      <c r="O268" s="45"/>
      <c r="P268" s="45"/>
    </row>
    <row r="269" spans="4:16" s="10" customFormat="1" ht="22.5" customHeight="1">
      <c r="D269" s="11"/>
      <c r="E269" s="11"/>
      <c r="F269" s="36"/>
      <c r="G269" s="11"/>
      <c r="H269" s="36"/>
      <c r="I269" s="15"/>
      <c r="J269" s="36"/>
      <c r="K269" s="16"/>
      <c r="L269" s="55"/>
      <c r="M269" s="45"/>
      <c r="N269" s="55"/>
      <c r="O269" s="45"/>
      <c r="P269" s="45"/>
    </row>
    <row r="270" spans="4:16" s="10" customFormat="1" ht="22.5" customHeight="1">
      <c r="D270" s="11"/>
      <c r="E270" s="11"/>
      <c r="F270" s="36"/>
      <c r="G270" s="11"/>
      <c r="H270" s="36"/>
      <c r="I270" s="15"/>
      <c r="J270" s="36"/>
      <c r="K270" s="16"/>
      <c r="L270" s="55"/>
      <c r="M270" s="45"/>
      <c r="N270" s="55"/>
      <c r="O270" s="45"/>
      <c r="P270" s="45"/>
    </row>
    <row r="271" spans="4:16" s="10" customFormat="1" ht="22.5" customHeight="1">
      <c r="D271" s="11"/>
      <c r="E271" s="11"/>
      <c r="F271" s="36"/>
      <c r="G271" s="11"/>
      <c r="H271" s="36"/>
      <c r="I271" s="15"/>
      <c r="J271" s="36"/>
      <c r="K271" s="16"/>
      <c r="L271" s="55"/>
      <c r="M271" s="45"/>
      <c r="N271" s="55"/>
      <c r="O271" s="45"/>
      <c r="P271" s="45"/>
    </row>
    <row r="272" spans="4:16" s="10" customFormat="1" ht="22.5" customHeight="1">
      <c r="D272" s="11"/>
      <c r="E272" s="11"/>
      <c r="F272" s="36"/>
      <c r="G272" s="11"/>
      <c r="H272" s="36"/>
      <c r="I272" s="15"/>
      <c r="J272" s="36"/>
      <c r="K272" s="16"/>
      <c r="L272" s="55"/>
      <c r="M272" s="45"/>
      <c r="N272" s="55"/>
      <c r="O272" s="45"/>
      <c r="P272" s="45"/>
    </row>
    <row r="273" spans="1:16" s="10" customFormat="1" ht="22.5" customHeight="1">
      <c r="A273" s="316"/>
      <c r="B273" s="316"/>
      <c r="C273" s="316"/>
      <c r="D273" s="316"/>
      <c r="E273" s="316"/>
      <c r="F273" s="316"/>
      <c r="G273" s="316"/>
      <c r="H273" s="316"/>
      <c r="I273" s="316"/>
      <c r="J273" s="316"/>
      <c r="K273" s="316"/>
      <c r="L273" s="316"/>
      <c r="M273" s="316"/>
      <c r="N273" s="316"/>
      <c r="O273" s="316"/>
      <c r="P273" s="45"/>
    </row>
    <row r="274" spans="4:16" s="10" customFormat="1" ht="22.5" customHeight="1">
      <c r="D274" s="11"/>
      <c r="E274" s="11"/>
      <c r="F274" s="36"/>
      <c r="G274" s="11"/>
      <c r="H274" s="36"/>
      <c r="I274" s="15"/>
      <c r="J274" s="36"/>
      <c r="K274" s="48"/>
      <c r="L274" s="55"/>
      <c r="M274" s="45"/>
      <c r="N274" s="55"/>
      <c r="O274" s="32" t="s">
        <v>399</v>
      </c>
      <c r="P274" s="45"/>
    </row>
    <row r="275" spans="1:15" ht="24" customHeight="1">
      <c r="A275" s="25" t="s">
        <v>420</v>
      </c>
      <c r="B275" s="12"/>
      <c r="C275" s="12"/>
      <c r="D275" s="12"/>
      <c r="E275" s="12"/>
      <c r="F275" s="12"/>
      <c r="G275" s="12"/>
      <c r="H275" s="12"/>
      <c r="I275" s="12"/>
      <c r="J275" s="12"/>
      <c r="K275" s="12"/>
      <c r="L275" s="12"/>
      <c r="M275" s="12"/>
      <c r="N275" s="12"/>
      <c r="O275" s="32"/>
    </row>
    <row r="276" spans="1:16" s="10" customFormat="1" ht="22.5" customHeight="1">
      <c r="A276" s="12" t="s">
        <v>24</v>
      </c>
      <c r="B276" s="12"/>
      <c r="C276" s="12"/>
      <c r="D276" s="11"/>
      <c r="E276" s="11"/>
      <c r="F276" s="36"/>
      <c r="G276" s="11"/>
      <c r="H276" s="36"/>
      <c r="J276" s="36"/>
      <c r="K276" s="30"/>
      <c r="L276" s="55"/>
      <c r="M276" s="45"/>
      <c r="N276" s="55"/>
      <c r="O276" s="45"/>
      <c r="P276" s="45"/>
    </row>
    <row r="277" spans="1:16" s="10" customFormat="1" ht="22.5" customHeight="1">
      <c r="A277" s="12" t="s">
        <v>423</v>
      </c>
      <c r="B277" s="12"/>
      <c r="D277" s="11"/>
      <c r="F277" s="59"/>
      <c r="G277" s="11"/>
      <c r="H277" s="36"/>
      <c r="I277" s="15"/>
      <c r="J277" s="36"/>
      <c r="K277" s="30"/>
      <c r="L277" s="55"/>
      <c r="M277" s="45"/>
      <c r="N277" s="55"/>
      <c r="O277" s="45"/>
      <c r="P277" s="45"/>
    </row>
    <row r="278" spans="1:16" s="10" customFormat="1" ht="22.5" customHeight="1">
      <c r="A278" s="12" t="s">
        <v>535</v>
      </c>
      <c r="B278" s="12"/>
      <c r="C278" s="12"/>
      <c r="F278" s="59"/>
      <c r="H278" s="36"/>
      <c r="I278" s="15"/>
      <c r="J278" s="36"/>
      <c r="K278" s="50"/>
      <c r="L278" s="55"/>
      <c r="M278" s="45"/>
      <c r="N278" s="55"/>
      <c r="O278" s="45"/>
      <c r="P278" s="45"/>
    </row>
    <row r="279" spans="1:16" s="10" customFormat="1" ht="22.5" customHeight="1">
      <c r="A279" s="10" t="s">
        <v>536</v>
      </c>
      <c r="F279" s="59"/>
      <c r="H279" s="36"/>
      <c r="I279" s="15"/>
      <c r="J279" s="36"/>
      <c r="K279" s="16"/>
      <c r="L279" s="55"/>
      <c r="M279" s="45"/>
      <c r="N279" s="55"/>
      <c r="O279" s="45"/>
      <c r="P279" s="45"/>
    </row>
    <row r="280" spans="1:16" s="10" customFormat="1" ht="22.5" customHeight="1">
      <c r="A280" s="10" t="s">
        <v>424</v>
      </c>
      <c r="F280" s="59"/>
      <c r="H280" s="36"/>
      <c r="I280" s="15"/>
      <c r="J280" s="36"/>
      <c r="K280" s="16"/>
      <c r="L280" s="55"/>
      <c r="M280" s="45"/>
      <c r="N280" s="55"/>
      <c r="O280" s="45"/>
      <c r="P280" s="45"/>
    </row>
    <row r="281" spans="1:16" s="10" customFormat="1" ht="22.5" customHeight="1">
      <c r="A281" s="10" t="s">
        <v>425</v>
      </c>
      <c r="F281" s="59"/>
      <c r="H281" s="36"/>
      <c r="I281" s="15"/>
      <c r="J281" s="36"/>
      <c r="K281" s="16"/>
      <c r="L281" s="55"/>
      <c r="M281" s="45"/>
      <c r="N281" s="55"/>
      <c r="O281" s="45"/>
      <c r="P281" s="45"/>
    </row>
    <row r="282" spans="1:16" s="10" customFormat="1" ht="22.5" customHeight="1">
      <c r="A282" s="10" t="s">
        <v>537</v>
      </c>
      <c r="F282" s="59"/>
      <c r="H282" s="36"/>
      <c r="I282" s="15"/>
      <c r="J282" s="36"/>
      <c r="K282" s="16"/>
      <c r="L282" s="55"/>
      <c r="M282" s="45"/>
      <c r="N282" s="55"/>
      <c r="O282" s="45"/>
      <c r="P282" s="45"/>
    </row>
    <row r="283" spans="1:15" ht="11.25" customHeight="1">
      <c r="A283" s="10"/>
      <c r="B283" s="10"/>
      <c r="C283" s="10"/>
      <c r="D283" s="10"/>
      <c r="E283" s="10"/>
      <c r="F283" s="10"/>
      <c r="G283" s="59"/>
      <c r="H283" s="59"/>
      <c r="I283" s="10"/>
      <c r="J283" s="57"/>
      <c r="K283" s="10"/>
      <c r="L283" s="59"/>
      <c r="M283" s="10"/>
      <c r="N283" s="59"/>
      <c r="O283" s="59"/>
    </row>
    <row r="284" spans="1:15" ht="23.25" customHeight="1">
      <c r="A284" s="459" t="s">
        <v>230</v>
      </c>
      <c r="B284" s="10"/>
      <c r="C284" s="10"/>
      <c r="D284" s="10"/>
      <c r="E284" s="10"/>
      <c r="F284" s="10"/>
      <c r="G284" s="59"/>
      <c r="H284" s="59"/>
      <c r="I284" s="10"/>
      <c r="J284" s="57"/>
      <c r="K284" s="10"/>
      <c r="L284" s="59"/>
      <c r="M284" s="10"/>
      <c r="N284" s="59"/>
      <c r="O284" s="59"/>
    </row>
    <row r="285" spans="1:15" ht="23.25" customHeight="1">
      <c r="A285" s="118" t="s">
        <v>564</v>
      </c>
      <c r="B285" s="10"/>
      <c r="C285" s="10"/>
      <c r="D285" s="10"/>
      <c r="E285" s="10"/>
      <c r="F285" s="10"/>
      <c r="G285" s="59"/>
      <c r="H285" s="59"/>
      <c r="I285" s="10"/>
      <c r="J285" s="57"/>
      <c r="K285" s="10"/>
      <c r="L285" s="59"/>
      <c r="M285" s="10"/>
      <c r="N285" s="59"/>
      <c r="O285" s="59"/>
    </row>
    <row r="286" spans="1:15" ht="23.25" customHeight="1">
      <c r="A286" s="10" t="s">
        <v>563</v>
      </c>
      <c r="B286" s="10"/>
      <c r="C286" s="10"/>
      <c r="D286" s="10"/>
      <c r="E286" s="10"/>
      <c r="F286" s="10"/>
      <c r="G286" s="59"/>
      <c r="H286" s="59"/>
      <c r="I286" s="10"/>
      <c r="J286" s="57"/>
      <c r="K286" s="10"/>
      <c r="L286" s="59"/>
      <c r="M286" s="10"/>
      <c r="N286" s="59"/>
      <c r="O286" s="59"/>
    </row>
    <row r="287" spans="1:15" ht="23.25" customHeight="1">
      <c r="A287" s="10" t="s">
        <v>445</v>
      </c>
      <c r="B287" s="10"/>
      <c r="C287" s="10"/>
      <c r="D287" s="10"/>
      <c r="E287" s="10"/>
      <c r="F287" s="10"/>
      <c r="G287" s="59"/>
      <c r="H287" s="59"/>
      <c r="I287" s="10"/>
      <c r="J287" s="57"/>
      <c r="K287" s="10"/>
      <c r="L287" s="59"/>
      <c r="M287" s="10"/>
      <c r="N287" s="59"/>
      <c r="O287" s="59"/>
    </row>
    <row r="288" spans="1:15" ht="23.25" customHeight="1">
      <c r="A288" s="117" t="s">
        <v>446</v>
      </c>
      <c r="B288" s="10"/>
      <c r="C288" s="10"/>
      <c r="D288" s="10"/>
      <c r="E288" s="10"/>
      <c r="F288" s="10"/>
      <c r="G288" s="59"/>
      <c r="H288" s="59"/>
      <c r="I288" s="10"/>
      <c r="J288" s="57"/>
      <c r="K288" s="10"/>
      <c r="L288" s="59"/>
      <c r="M288" s="59"/>
      <c r="N288" s="59"/>
      <c r="O288" s="59"/>
    </row>
    <row r="289" spans="1:15" ht="23.25" customHeight="1">
      <c r="A289" s="117"/>
      <c r="B289" s="10"/>
      <c r="C289" s="10"/>
      <c r="D289" s="10"/>
      <c r="E289" s="10"/>
      <c r="F289" s="10"/>
      <c r="G289" s="59"/>
      <c r="H289" s="59"/>
      <c r="I289" s="10"/>
      <c r="J289" s="57"/>
      <c r="K289" s="10"/>
      <c r="L289" s="59"/>
      <c r="M289" s="460" t="s">
        <v>351</v>
      </c>
      <c r="N289" s="59"/>
      <c r="O289" s="464" t="s">
        <v>223</v>
      </c>
    </row>
    <row r="290" spans="1:15" ht="23.25" customHeight="1">
      <c r="A290" s="10"/>
      <c r="B290" s="10"/>
      <c r="C290" s="10" t="s">
        <v>231</v>
      </c>
      <c r="D290" s="10"/>
      <c r="E290" s="10"/>
      <c r="F290" s="10"/>
      <c r="G290" s="59"/>
      <c r="H290" s="59"/>
      <c r="I290" s="10"/>
      <c r="J290" s="57"/>
      <c r="K290" s="10"/>
      <c r="L290" s="59"/>
      <c r="M290" s="461">
        <v>15000</v>
      </c>
      <c r="N290" s="59"/>
      <c r="O290" s="463">
        <v>18000</v>
      </c>
    </row>
    <row r="291" spans="1:15" ht="23.25" customHeight="1">
      <c r="A291" s="10"/>
      <c r="B291" s="10"/>
      <c r="C291" s="10" t="s">
        <v>319</v>
      </c>
      <c r="D291" s="10"/>
      <c r="E291" s="10"/>
      <c r="F291" s="10"/>
      <c r="G291" s="59"/>
      <c r="H291" s="59"/>
      <c r="I291" s="10"/>
      <c r="J291" s="57"/>
      <c r="K291" s="10"/>
      <c r="L291" s="59"/>
      <c r="M291" s="462">
        <v>340000</v>
      </c>
      <c r="N291" s="59"/>
      <c r="O291" s="59">
        <v>0</v>
      </c>
    </row>
    <row r="292" spans="1:15" ht="23.25" customHeight="1">
      <c r="A292" s="117" t="s">
        <v>447</v>
      </c>
      <c r="B292" s="10"/>
      <c r="C292" s="10"/>
      <c r="D292" s="10"/>
      <c r="E292" s="10"/>
      <c r="F292" s="10"/>
      <c r="G292" s="59"/>
      <c r="H292" s="59"/>
      <c r="I292" s="10"/>
      <c r="J292" s="57"/>
      <c r="K292" s="10"/>
      <c r="L292" s="59"/>
      <c r="M292" s="10"/>
      <c r="N292" s="59"/>
      <c r="O292" s="59"/>
    </row>
    <row r="293" spans="1:18" ht="19.5">
      <c r="A293" s="25" t="s">
        <v>188</v>
      </c>
      <c r="B293" s="25"/>
      <c r="C293" s="10"/>
      <c r="D293" s="10"/>
      <c r="E293" s="10"/>
      <c r="F293" s="10"/>
      <c r="G293" s="10"/>
      <c r="H293" s="10"/>
      <c r="I293" s="15"/>
      <c r="J293" s="53"/>
      <c r="K293" s="16"/>
      <c r="O293" s="79"/>
      <c r="Q293" s="81"/>
      <c r="R293" s="81"/>
    </row>
    <row r="294" spans="1:18" ht="19.5">
      <c r="A294" s="20" t="s">
        <v>189</v>
      </c>
      <c r="B294" s="20"/>
      <c r="C294" s="81"/>
      <c r="D294" s="10"/>
      <c r="E294" s="10"/>
      <c r="F294" s="10"/>
      <c r="G294" s="10"/>
      <c r="H294" s="10"/>
      <c r="I294" s="15"/>
      <c r="J294" s="53"/>
      <c r="K294" s="16"/>
      <c r="M294" s="325" t="s">
        <v>351</v>
      </c>
      <c r="N294" s="81"/>
      <c r="O294" s="321" t="s">
        <v>223</v>
      </c>
      <c r="Q294" s="81"/>
      <c r="R294" s="81"/>
    </row>
    <row r="295" spans="2:18" ht="24" customHeight="1">
      <c r="B295" s="10"/>
      <c r="C295" s="10" t="s">
        <v>348</v>
      </c>
      <c r="D295" s="10"/>
      <c r="E295" s="10"/>
      <c r="F295" s="11"/>
      <c r="G295" s="10"/>
      <c r="H295" s="59"/>
      <c r="I295" s="81"/>
      <c r="J295" s="113"/>
      <c r="K295" s="108"/>
      <c r="M295" s="85">
        <v>20700</v>
      </c>
      <c r="O295" s="85">
        <v>20000</v>
      </c>
      <c r="P295" s="81"/>
      <c r="Q295" s="42"/>
      <c r="R295" s="81"/>
    </row>
    <row r="296" spans="2:18" ht="24" customHeight="1">
      <c r="B296" s="10"/>
      <c r="C296" s="10" t="s">
        <v>483</v>
      </c>
      <c r="D296" s="10"/>
      <c r="E296" s="10"/>
      <c r="F296" s="11"/>
      <c r="G296" s="84"/>
      <c r="H296" s="59"/>
      <c r="I296" s="81"/>
      <c r="J296" s="113"/>
      <c r="K296" s="42"/>
      <c r="M296" s="27">
        <v>306158</v>
      </c>
      <c r="O296" s="27">
        <v>59675010.6</v>
      </c>
      <c r="P296" s="81"/>
      <c r="Q296" s="42"/>
      <c r="R296" s="81"/>
    </row>
    <row r="297" spans="2:18" ht="20.25" thickBot="1">
      <c r="B297" s="10"/>
      <c r="C297" s="10" t="s">
        <v>349</v>
      </c>
      <c r="D297" s="10"/>
      <c r="E297" s="10"/>
      <c r="F297" s="11"/>
      <c r="G297" s="10"/>
      <c r="H297" s="59"/>
      <c r="I297" s="81"/>
      <c r="J297" s="113"/>
      <c r="K297" s="42"/>
      <c r="M297" s="52">
        <f>SUM(M295:M296)</f>
        <v>326858</v>
      </c>
      <c r="O297" s="52">
        <f>SUM(O295:O296)</f>
        <v>59695010.6</v>
      </c>
      <c r="R297" s="81"/>
    </row>
    <row r="298" spans="1:11" ht="11.25" customHeight="1" thickTop="1">
      <c r="A298" s="10"/>
      <c r="B298" s="10"/>
      <c r="C298" s="10"/>
      <c r="D298" s="11"/>
      <c r="E298" s="11"/>
      <c r="F298" s="11"/>
      <c r="G298" s="11"/>
      <c r="H298" s="36"/>
      <c r="I298" s="15"/>
      <c r="J298" s="36"/>
      <c r="K298" s="49"/>
    </row>
    <row r="299" spans="1:16" s="10" customFormat="1" ht="22.5" customHeight="1">
      <c r="A299" s="25" t="s">
        <v>190</v>
      </c>
      <c r="B299" s="25"/>
      <c r="E299" s="59"/>
      <c r="F299" s="59"/>
      <c r="G299" s="59"/>
      <c r="H299" s="59"/>
      <c r="I299" s="62"/>
      <c r="J299" s="26"/>
      <c r="K299" s="26"/>
      <c r="L299" s="55"/>
      <c r="M299" s="45"/>
      <c r="N299" s="55"/>
      <c r="O299" s="45"/>
      <c r="P299" s="45"/>
    </row>
    <row r="300" spans="1:19" s="10" customFormat="1" ht="19.5">
      <c r="A300" s="10" t="s">
        <v>448</v>
      </c>
      <c r="B300" s="25"/>
      <c r="G300" s="59"/>
      <c r="H300" s="59"/>
      <c r="I300" s="62"/>
      <c r="J300" s="26"/>
      <c r="K300" s="509"/>
      <c r="L300" s="509"/>
      <c r="M300" s="509"/>
      <c r="S300" s="328"/>
    </row>
    <row r="301" spans="1:19" s="10" customFormat="1" ht="25.5" customHeight="1">
      <c r="A301" s="10" t="s">
        <v>126</v>
      </c>
      <c r="J301" s="55"/>
      <c r="K301" s="299"/>
      <c r="L301" s="55"/>
      <c r="M301" s="363"/>
      <c r="N301" s="364"/>
      <c r="O301" s="363"/>
      <c r="S301" s="109"/>
    </row>
    <row r="302" spans="1:19" s="10" customFormat="1" ht="25.5" customHeight="1">
      <c r="A302" s="117" t="s">
        <v>232</v>
      </c>
      <c r="J302" s="55"/>
      <c r="K302" s="299"/>
      <c r="L302" s="55"/>
      <c r="M302" s="363"/>
      <c r="N302" s="364"/>
      <c r="O302" s="363"/>
      <c r="S302" s="109"/>
    </row>
    <row r="303" spans="1:19" s="10" customFormat="1" ht="25.5" customHeight="1">
      <c r="A303" s="465" t="s">
        <v>449</v>
      </c>
      <c r="J303" s="55"/>
      <c r="K303" s="299"/>
      <c r="L303" s="55"/>
      <c r="M303" s="363"/>
      <c r="N303" s="364"/>
      <c r="O303" s="363"/>
      <c r="S303" s="109"/>
    </row>
    <row r="304" spans="1:19" s="10" customFormat="1" ht="25.5" customHeight="1">
      <c r="A304" s="117" t="s">
        <v>450</v>
      </c>
      <c r="J304" s="55"/>
      <c r="K304" s="299"/>
      <c r="L304" s="55"/>
      <c r="M304" s="363"/>
      <c r="N304" s="364"/>
      <c r="O304" s="363"/>
      <c r="S304" s="109"/>
    </row>
    <row r="305" spans="1:19" s="10" customFormat="1" ht="25.5" customHeight="1">
      <c r="A305" s="117" t="s">
        <v>451</v>
      </c>
      <c r="J305" s="55"/>
      <c r="K305" s="299"/>
      <c r="L305" s="55"/>
      <c r="M305" s="363"/>
      <c r="N305" s="364"/>
      <c r="O305" s="363"/>
      <c r="S305" s="109"/>
    </row>
    <row r="306" spans="1:19" s="10" customFormat="1" ht="25.5" customHeight="1">
      <c r="A306" s="117" t="s">
        <v>452</v>
      </c>
      <c r="J306" s="55"/>
      <c r="K306" s="299"/>
      <c r="L306" s="55"/>
      <c r="M306" s="363"/>
      <c r="N306" s="364"/>
      <c r="O306" s="363"/>
      <c r="S306" s="109"/>
    </row>
    <row r="307" spans="1:19" ht="24" customHeight="1">
      <c r="A307" s="10" t="s">
        <v>191</v>
      </c>
      <c r="B307" s="25"/>
      <c r="C307" s="10"/>
      <c r="D307" s="10"/>
      <c r="E307" s="10"/>
      <c r="F307" s="10"/>
      <c r="G307" s="59"/>
      <c r="H307" s="59"/>
      <c r="I307" s="62"/>
      <c r="J307" s="26"/>
      <c r="K307" s="26"/>
      <c r="Q307" s="49"/>
      <c r="R307" s="81"/>
      <c r="S307" s="140"/>
    </row>
    <row r="308" spans="1:16" s="10" customFormat="1" ht="22.5" customHeight="1">
      <c r="A308" s="25" t="s">
        <v>538</v>
      </c>
      <c r="B308" s="25"/>
      <c r="C308" s="59"/>
      <c r="D308" s="59"/>
      <c r="E308" s="36"/>
      <c r="F308" s="26"/>
      <c r="G308" s="26"/>
      <c r="H308" s="26"/>
      <c r="J308" s="36"/>
      <c r="L308" s="55"/>
      <c r="M308" s="45"/>
      <c r="N308" s="55"/>
      <c r="O308" s="45"/>
      <c r="P308" s="45"/>
    </row>
    <row r="309" spans="1:16" s="10" customFormat="1" ht="22.5" customHeight="1">
      <c r="A309" s="10" t="s">
        <v>435</v>
      </c>
      <c r="D309" s="11"/>
      <c r="E309" s="36"/>
      <c r="F309" s="36"/>
      <c r="G309" s="36"/>
      <c r="H309" s="36"/>
      <c r="I309" s="26"/>
      <c r="J309" s="36"/>
      <c r="K309" s="26"/>
      <c r="L309" s="55"/>
      <c r="M309" s="45"/>
      <c r="N309" s="55"/>
      <c r="O309" s="45"/>
      <c r="P309" s="45"/>
    </row>
    <row r="310" spans="4:16" s="10" customFormat="1" ht="22.5" customHeight="1">
      <c r="D310" s="11"/>
      <c r="E310" s="36"/>
      <c r="F310" s="36"/>
      <c r="G310" s="36"/>
      <c r="H310" s="36"/>
      <c r="I310" s="26"/>
      <c r="J310" s="36"/>
      <c r="K310" s="26"/>
      <c r="L310" s="55"/>
      <c r="M310" s="45"/>
      <c r="N310" s="55"/>
      <c r="O310" s="45"/>
      <c r="P310" s="45"/>
    </row>
    <row r="311" spans="4:16" s="10" customFormat="1" ht="22.5" customHeight="1">
      <c r="D311" s="11"/>
      <c r="E311" s="36"/>
      <c r="F311" s="36"/>
      <c r="G311" s="36"/>
      <c r="H311" s="36"/>
      <c r="I311" s="26"/>
      <c r="J311" s="36"/>
      <c r="K311" s="26"/>
      <c r="L311" s="55"/>
      <c r="M311" s="45"/>
      <c r="N311" s="55"/>
      <c r="O311" s="45"/>
      <c r="P311" s="45"/>
    </row>
    <row r="312" spans="4:16" s="10" customFormat="1" ht="22.5" customHeight="1">
      <c r="D312" s="11"/>
      <c r="E312" s="36"/>
      <c r="F312" s="36"/>
      <c r="G312" s="36"/>
      <c r="H312" s="36"/>
      <c r="I312" s="26"/>
      <c r="J312" s="36"/>
      <c r="K312" s="26"/>
      <c r="L312" s="55"/>
      <c r="M312" s="45"/>
      <c r="N312" s="55"/>
      <c r="O312" s="45"/>
      <c r="P312" s="45"/>
    </row>
    <row r="313" spans="1:19" ht="24" customHeight="1">
      <c r="A313" s="59"/>
      <c r="B313" s="59"/>
      <c r="C313" s="10"/>
      <c r="D313" s="11"/>
      <c r="E313" s="36"/>
      <c r="F313" s="11"/>
      <c r="G313" s="36"/>
      <c r="H313" s="36"/>
      <c r="I313" s="26"/>
      <c r="J313" s="36"/>
      <c r="K313" s="26"/>
      <c r="O313" s="32" t="s">
        <v>539</v>
      </c>
      <c r="Q313" s="30"/>
      <c r="R313" s="81"/>
      <c r="S313" s="140"/>
    </row>
    <row r="314" spans="1:19" ht="24" customHeight="1">
      <c r="A314" s="59"/>
      <c r="B314" s="59"/>
      <c r="C314" s="10"/>
      <c r="D314" s="11"/>
      <c r="E314" s="36"/>
      <c r="F314" s="11"/>
      <c r="G314" s="36"/>
      <c r="H314" s="36"/>
      <c r="I314" s="26"/>
      <c r="J314" s="36"/>
      <c r="K314" s="26"/>
      <c r="O314" s="32"/>
      <c r="Q314" s="30"/>
      <c r="R314" s="81"/>
      <c r="S314" s="140"/>
    </row>
    <row r="315" spans="1:18" ht="25.5" customHeight="1">
      <c r="A315" s="25" t="s">
        <v>193</v>
      </c>
      <c r="B315" s="25"/>
      <c r="C315" s="10"/>
      <c r="D315" s="11"/>
      <c r="E315" s="11"/>
      <c r="F315" s="11"/>
      <c r="G315" s="11"/>
      <c r="H315" s="11"/>
      <c r="I315" s="15"/>
      <c r="J315" s="53"/>
      <c r="K315" s="16"/>
      <c r="O315" s="79"/>
      <c r="Q315" s="81"/>
      <c r="R315" s="81"/>
    </row>
    <row r="316" spans="1:18" ht="19.5">
      <c r="A316" s="10" t="s">
        <v>192</v>
      </c>
      <c r="B316" s="10"/>
      <c r="C316" s="10"/>
      <c r="D316" s="11"/>
      <c r="E316" s="11"/>
      <c r="F316" s="11"/>
      <c r="G316" s="11"/>
      <c r="H316" s="24"/>
      <c r="I316" s="15"/>
      <c r="J316" s="11"/>
      <c r="K316" s="16"/>
      <c r="O316" s="79"/>
      <c r="Q316" s="81"/>
      <c r="R316" s="81"/>
    </row>
    <row r="317" spans="1:18" ht="19.5">
      <c r="A317" s="10" t="s">
        <v>542</v>
      </c>
      <c r="B317" s="10"/>
      <c r="C317" s="10"/>
      <c r="D317" s="11"/>
      <c r="E317" s="11"/>
      <c r="F317" s="11"/>
      <c r="G317" s="11"/>
      <c r="H317" s="24"/>
      <c r="I317" s="15"/>
      <c r="J317" s="11"/>
      <c r="K317" s="16"/>
      <c r="O317" s="79"/>
      <c r="Q317" s="81"/>
      <c r="R317" s="81"/>
    </row>
    <row r="318" spans="1:18" ht="19.5">
      <c r="A318" s="10" t="s">
        <v>110</v>
      </c>
      <c r="B318" s="10"/>
      <c r="C318" s="10"/>
      <c r="D318" s="11"/>
      <c r="E318" s="11"/>
      <c r="F318" s="11"/>
      <c r="G318" s="11"/>
      <c r="H318" s="11"/>
      <c r="K318" s="325" t="s">
        <v>351</v>
      </c>
      <c r="L318" s="10"/>
      <c r="M318" s="321" t="s">
        <v>223</v>
      </c>
      <c r="N318" s="81"/>
      <c r="O318" s="81"/>
      <c r="P318" s="81"/>
      <c r="Q318" s="81"/>
      <c r="R318" s="81"/>
    </row>
    <row r="319" spans="2:18" ht="19.5">
      <c r="B319" s="10"/>
      <c r="C319" s="10" t="s">
        <v>540</v>
      </c>
      <c r="D319" s="11"/>
      <c r="E319" s="11"/>
      <c r="F319" s="11"/>
      <c r="G319" s="11"/>
      <c r="H319" s="11"/>
      <c r="K319" s="54">
        <v>7991676</v>
      </c>
      <c r="M319" s="54">
        <v>19637719</v>
      </c>
      <c r="N319" s="81"/>
      <c r="O319" s="81"/>
      <c r="P319" s="81"/>
      <c r="Q319" s="81"/>
      <c r="R319" s="81"/>
    </row>
    <row r="320" spans="2:18" ht="19.5">
      <c r="B320" s="10"/>
      <c r="C320" s="10" t="s">
        <v>453</v>
      </c>
      <c r="D320" s="11"/>
      <c r="E320" s="11"/>
      <c r="F320" s="11"/>
      <c r="G320" s="11"/>
      <c r="H320" s="11"/>
      <c r="K320" s="108">
        <v>150776</v>
      </c>
      <c r="M320" s="108">
        <v>126973.43</v>
      </c>
      <c r="N320" s="81"/>
      <c r="O320" s="81"/>
      <c r="P320" s="81"/>
      <c r="Q320" s="81"/>
      <c r="R320" s="81"/>
    </row>
    <row r="321" spans="2:18" ht="19.5">
      <c r="B321" s="10"/>
      <c r="C321" s="10" t="s">
        <v>543</v>
      </c>
      <c r="D321" s="11"/>
      <c r="E321" s="11"/>
      <c r="F321" s="11"/>
      <c r="G321" s="11"/>
      <c r="H321" s="11"/>
      <c r="K321" s="444">
        <v>9213544</v>
      </c>
      <c r="M321" s="444">
        <v>0</v>
      </c>
      <c r="N321" s="81"/>
      <c r="O321" s="81"/>
      <c r="P321" s="81"/>
      <c r="Q321" s="81"/>
      <c r="R321" s="81"/>
    </row>
    <row r="322" spans="2:18" ht="19.5">
      <c r="B322" s="10"/>
      <c r="C322" s="10" t="s">
        <v>541</v>
      </c>
      <c r="D322" s="11"/>
      <c r="E322" s="11"/>
      <c r="F322" s="11"/>
      <c r="G322" s="11" t="s">
        <v>110</v>
      </c>
      <c r="H322" s="11"/>
      <c r="K322" s="443">
        <f>SUM(K319:K321)</f>
        <v>17355996</v>
      </c>
      <c r="M322" s="30">
        <f>SUM(M319:M321)</f>
        <v>19764692.43</v>
      </c>
      <c r="N322" s="81"/>
      <c r="O322" s="81"/>
      <c r="P322" s="81"/>
      <c r="Q322" s="81"/>
      <c r="R322" s="81"/>
    </row>
    <row r="323" spans="2:18" ht="19.5">
      <c r="B323" s="10"/>
      <c r="C323" s="465" t="s">
        <v>454</v>
      </c>
      <c r="D323" s="11"/>
      <c r="E323" s="11"/>
      <c r="F323" s="11"/>
      <c r="G323" s="11"/>
      <c r="H323" s="11"/>
      <c r="K323" s="426">
        <v>-4606772</v>
      </c>
      <c r="M323" s="427">
        <v>0</v>
      </c>
      <c r="N323" s="81"/>
      <c r="O323" s="81"/>
      <c r="P323" s="81"/>
      <c r="Q323" s="81"/>
      <c r="R323" s="81"/>
    </row>
    <row r="324" spans="2:18" ht="20.25" thickBot="1">
      <c r="B324" s="10"/>
      <c r="C324" s="10" t="s">
        <v>455</v>
      </c>
      <c r="D324" s="11"/>
      <c r="E324" s="11"/>
      <c r="F324" s="11"/>
      <c r="G324" s="11"/>
      <c r="H324" s="11"/>
      <c r="K324" s="304">
        <f>K322+K323</f>
        <v>12749224</v>
      </c>
      <c r="M324" s="65">
        <f>M322+M323</f>
        <v>19764692.43</v>
      </c>
      <c r="N324" s="81"/>
      <c r="O324" s="81"/>
      <c r="P324" s="81"/>
      <c r="Q324" s="81"/>
      <c r="R324" s="81"/>
    </row>
    <row r="325" spans="1:8" ht="20.25" thickTop="1">
      <c r="A325" s="10"/>
      <c r="B325" s="10"/>
      <c r="C325" s="10"/>
      <c r="D325" s="11"/>
      <c r="E325" s="11"/>
      <c r="F325" s="11"/>
      <c r="G325" s="11"/>
      <c r="H325" s="36"/>
    </row>
    <row r="326" spans="1:16" s="10" customFormat="1" ht="22.5" customHeight="1">
      <c r="A326" s="10" t="s">
        <v>194</v>
      </c>
      <c r="D326" s="11"/>
      <c r="E326" s="11"/>
      <c r="F326" s="346"/>
      <c r="G326" s="11"/>
      <c r="H326" s="36"/>
      <c r="I326" s="15"/>
      <c r="J326" s="59"/>
      <c r="K326" s="16"/>
      <c r="L326" s="55"/>
      <c r="M326" s="45"/>
      <c r="N326" s="55"/>
      <c r="O326" s="45"/>
      <c r="P326" s="45"/>
    </row>
    <row r="327" spans="1:16" s="10" customFormat="1" ht="22.5" customHeight="1">
      <c r="A327" s="60" t="s">
        <v>544</v>
      </c>
      <c r="B327" s="60"/>
      <c r="C327" s="60"/>
      <c r="D327" s="11"/>
      <c r="E327" s="11"/>
      <c r="F327" s="346"/>
      <c r="G327" s="11"/>
      <c r="H327" s="36"/>
      <c r="I327" s="15"/>
      <c r="J327" s="59"/>
      <c r="K327" s="16"/>
      <c r="L327" s="55"/>
      <c r="M327" s="45"/>
      <c r="N327" s="55"/>
      <c r="O327" s="45"/>
      <c r="P327" s="45"/>
    </row>
    <row r="328" spans="1:16" s="10" customFormat="1" ht="22.5" customHeight="1">
      <c r="A328" s="60" t="s">
        <v>486</v>
      </c>
      <c r="B328" s="60"/>
      <c r="C328" s="60"/>
      <c r="D328" s="11"/>
      <c r="E328" s="467"/>
      <c r="F328" s="346"/>
      <c r="G328" s="11"/>
      <c r="H328" s="36"/>
      <c r="I328" s="15"/>
      <c r="J328" s="59"/>
      <c r="K328" s="16"/>
      <c r="L328" s="55"/>
      <c r="M328" s="45"/>
      <c r="N328" s="55"/>
      <c r="O328" s="45"/>
      <c r="P328" s="45"/>
    </row>
    <row r="329" spans="1:18" ht="19.5">
      <c r="A329" s="10" t="s">
        <v>456</v>
      </c>
      <c r="B329" s="10"/>
      <c r="C329" s="45"/>
      <c r="D329" s="45"/>
      <c r="E329" s="45"/>
      <c r="F329" s="45"/>
      <c r="G329" s="45"/>
      <c r="H329" s="55"/>
      <c r="I329" s="45"/>
      <c r="J329" s="55"/>
      <c r="K329" s="10"/>
      <c r="Q329" s="30"/>
      <c r="R329" s="81"/>
    </row>
    <row r="330" spans="1:18" ht="19.5">
      <c r="A330" s="10"/>
      <c r="B330" s="10"/>
      <c r="C330" s="45"/>
      <c r="D330" s="45"/>
      <c r="E330" s="45"/>
      <c r="F330" s="45"/>
      <c r="G330" s="45"/>
      <c r="H330" s="55"/>
      <c r="I330" s="45"/>
      <c r="J330" s="55"/>
      <c r="K330" s="10"/>
      <c r="Q330" s="30"/>
      <c r="R330" s="81"/>
    </row>
    <row r="331" spans="1:18" ht="19.5">
      <c r="A331" s="25" t="s">
        <v>25</v>
      </c>
      <c r="B331" s="25"/>
      <c r="C331" s="10"/>
      <c r="D331" s="11"/>
      <c r="E331" s="11"/>
      <c r="F331" s="11"/>
      <c r="G331" s="11"/>
      <c r="H331" s="36"/>
      <c r="I331" s="10"/>
      <c r="J331" s="44"/>
      <c r="K331" s="10"/>
      <c r="Q331" s="30"/>
      <c r="R331" s="81"/>
    </row>
    <row r="332" spans="1:18" ht="19.5">
      <c r="A332" s="10" t="s">
        <v>195</v>
      </c>
      <c r="B332" s="10"/>
      <c r="C332" s="10"/>
      <c r="D332" s="11"/>
      <c r="E332" s="11"/>
      <c r="F332" s="11"/>
      <c r="G332" s="11"/>
      <c r="H332" s="36"/>
      <c r="I332" s="15"/>
      <c r="J332" s="53"/>
      <c r="K332" s="16"/>
      <c r="P332" s="81"/>
      <c r="Q332" s="81"/>
      <c r="R332" s="81"/>
    </row>
    <row r="333" spans="1:18" ht="19.5">
      <c r="A333" s="10"/>
      <c r="B333" s="10"/>
      <c r="C333" s="10"/>
      <c r="D333" s="11"/>
      <c r="E333" s="11"/>
      <c r="F333" s="11"/>
      <c r="G333" s="11"/>
      <c r="H333" s="36"/>
      <c r="K333" s="325" t="s">
        <v>351</v>
      </c>
      <c r="L333" s="10"/>
      <c r="M333" s="321" t="s">
        <v>223</v>
      </c>
      <c r="P333" s="81"/>
      <c r="Q333" s="81"/>
      <c r="R333" s="81"/>
    </row>
    <row r="334" spans="2:18" ht="19.5">
      <c r="B334" s="10"/>
      <c r="C334" s="10" t="s">
        <v>545</v>
      </c>
      <c r="D334" s="11"/>
      <c r="E334" s="11"/>
      <c r="F334" s="11"/>
      <c r="G334" s="11"/>
      <c r="H334" s="36"/>
      <c r="K334" s="16">
        <v>15157019</v>
      </c>
      <c r="L334" s="30"/>
      <c r="M334" s="16">
        <v>12126602.02</v>
      </c>
      <c r="P334" s="81"/>
      <c r="Q334" s="81"/>
      <c r="R334" s="81"/>
    </row>
    <row r="335" spans="2:18" ht="19.5">
      <c r="B335" s="10"/>
      <c r="C335" s="10" t="s">
        <v>546</v>
      </c>
      <c r="D335" s="11"/>
      <c r="E335" s="11"/>
      <c r="F335" s="11"/>
      <c r="G335" s="11"/>
      <c r="H335" s="36"/>
      <c r="K335" s="30">
        <v>233420</v>
      </c>
      <c r="M335" s="30">
        <v>218129.83</v>
      </c>
      <c r="P335" s="81"/>
      <c r="Q335" s="81"/>
      <c r="R335" s="81"/>
    </row>
    <row r="336" spans="2:18" ht="23.25" customHeight="1">
      <c r="B336" s="10"/>
      <c r="C336" s="10" t="s">
        <v>547</v>
      </c>
      <c r="D336" s="11"/>
      <c r="E336" s="11"/>
      <c r="F336" s="11"/>
      <c r="G336" s="11"/>
      <c r="H336" s="36"/>
      <c r="K336" s="30">
        <v>24402598</v>
      </c>
      <c r="M336" s="30">
        <v>14332818.62</v>
      </c>
      <c r="P336" s="81"/>
      <c r="Q336" s="81"/>
      <c r="R336" s="81"/>
    </row>
    <row r="337" spans="2:18" ht="25.5" customHeight="1">
      <c r="B337" s="10"/>
      <c r="C337" s="10" t="s">
        <v>548</v>
      </c>
      <c r="D337" s="11"/>
      <c r="E337" s="11"/>
      <c r="F337" s="11"/>
      <c r="G337" s="11"/>
      <c r="H337" s="36"/>
      <c r="K337" s="28">
        <v>1926508</v>
      </c>
      <c r="M337" s="28">
        <v>1526278.09</v>
      </c>
      <c r="P337" s="81"/>
      <c r="Q337" s="81"/>
      <c r="R337" s="81"/>
    </row>
    <row r="338" spans="3:13" s="10" customFormat="1" ht="26.25" customHeight="1">
      <c r="C338" s="10" t="s">
        <v>541</v>
      </c>
      <c r="D338" s="11"/>
      <c r="E338" s="11"/>
      <c r="F338" s="11"/>
      <c r="G338" s="11"/>
      <c r="H338" s="36"/>
      <c r="I338" s="79"/>
      <c r="J338" s="80"/>
      <c r="K338" s="16">
        <f>SUM(K334:K337)</f>
        <v>41719545</v>
      </c>
      <c r="L338" s="80"/>
      <c r="M338" s="16">
        <f>SUM(M334:M337)</f>
        <v>28203828.56</v>
      </c>
    </row>
    <row r="339" spans="3:13" s="10" customFormat="1" ht="26.25" customHeight="1">
      <c r="C339" s="10" t="s">
        <v>549</v>
      </c>
      <c r="D339" s="11"/>
      <c r="E339" s="11"/>
      <c r="F339" s="11"/>
      <c r="G339" s="11"/>
      <c r="H339" s="36"/>
      <c r="I339" s="79"/>
      <c r="J339" s="80"/>
      <c r="K339" s="37">
        <v>-542640.16</v>
      </c>
      <c r="L339" s="59"/>
      <c r="M339" s="37">
        <v>-542640.17</v>
      </c>
    </row>
    <row r="340" spans="3:17" s="10" customFormat="1" ht="25.5" customHeight="1" thickBot="1">
      <c r="C340" s="10" t="s">
        <v>550</v>
      </c>
      <c r="D340" s="11"/>
      <c r="E340" s="11"/>
      <c r="F340" s="11"/>
      <c r="G340" s="11"/>
      <c r="H340" s="36"/>
      <c r="I340" s="79"/>
      <c r="J340" s="80"/>
      <c r="K340" s="31">
        <f>SUM(K338:K339)</f>
        <v>41176904.84</v>
      </c>
      <c r="L340" s="59"/>
      <c r="M340" s="31">
        <f>SUM(M338:M339)</f>
        <v>27661188.389999997</v>
      </c>
      <c r="P340" s="79"/>
      <c r="Q340" s="59"/>
    </row>
    <row r="341" spans="7:17" s="10" customFormat="1" ht="25.5" customHeight="1" thickTop="1">
      <c r="G341" s="59"/>
      <c r="H341" s="59"/>
      <c r="J341" s="36"/>
      <c r="L341" s="80"/>
      <c r="M341" s="79"/>
      <c r="N341" s="80"/>
      <c r="O341" s="80"/>
      <c r="P341" s="79"/>
      <c r="Q341" s="59"/>
    </row>
    <row r="342" spans="1:15" s="10" customFormat="1" ht="22.5" customHeight="1">
      <c r="A342" s="10" t="s">
        <v>457</v>
      </c>
      <c r="D342" s="11"/>
      <c r="E342" s="11"/>
      <c r="F342" s="36"/>
      <c r="G342" s="11"/>
      <c r="H342" s="36"/>
      <c r="I342" s="30"/>
      <c r="J342" s="36"/>
      <c r="K342" s="30"/>
      <c r="L342" s="55"/>
      <c r="M342" s="45"/>
      <c r="N342" s="55"/>
      <c r="O342" s="45"/>
    </row>
    <row r="343" spans="1:16" s="10" customFormat="1" ht="22.5" customHeight="1">
      <c r="A343" s="38" t="s">
        <v>458</v>
      </c>
      <c r="D343" s="11"/>
      <c r="E343" s="11"/>
      <c r="F343" s="36"/>
      <c r="G343" s="11"/>
      <c r="H343" s="36"/>
      <c r="I343" s="30"/>
      <c r="J343" s="36"/>
      <c r="K343" s="30"/>
      <c r="L343" s="55"/>
      <c r="M343" s="45"/>
      <c r="N343" s="55"/>
      <c r="O343" s="45"/>
      <c r="P343" s="45"/>
    </row>
    <row r="344" spans="1:16" s="10" customFormat="1" ht="22.5" customHeight="1">
      <c r="A344" s="38"/>
      <c r="D344" s="11"/>
      <c r="E344" s="11"/>
      <c r="F344" s="36"/>
      <c r="G344" s="11"/>
      <c r="H344" s="36"/>
      <c r="I344" s="30"/>
      <c r="J344" s="36"/>
      <c r="K344" s="30"/>
      <c r="L344" s="55"/>
      <c r="M344" s="45"/>
      <c r="N344" s="55"/>
      <c r="O344" s="45"/>
      <c r="P344" s="45"/>
    </row>
    <row r="345" spans="1:16" s="10" customFormat="1" ht="22.5" customHeight="1">
      <c r="A345" s="470" t="s">
        <v>120</v>
      </c>
      <c r="D345" s="11"/>
      <c r="E345" s="11"/>
      <c r="F345" s="36"/>
      <c r="G345" s="11"/>
      <c r="H345" s="36"/>
      <c r="I345" s="30"/>
      <c r="J345" s="36"/>
      <c r="K345" s="30"/>
      <c r="L345" s="55"/>
      <c r="M345" s="45"/>
      <c r="N345" s="55"/>
      <c r="O345" s="45"/>
      <c r="P345" s="45"/>
    </row>
    <row r="346" spans="1:16" s="10" customFormat="1" ht="22.5" customHeight="1">
      <c r="A346" s="118" t="s">
        <v>492</v>
      </c>
      <c r="D346" s="11"/>
      <c r="E346" s="11"/>
      <c r="F346" s="36"/>
      <c r="G346" s="11"/>
      <c r="H346" s="36"/>
      <c r="I346" s="30"/>
      <c r="J346" s="36"/>
      <c r="K346" s="30"/>
      <c r="L346" s="55"/>
      <c r="M346" s="45"/>
      <c r="N346" s="55"/>
      <c r="O346" s="45"/>
      <c r="P346" s="45"/>
    </row>
    <row r="347" spans="1:16" s="10" customFormat="1" ht="22.5" customHeight="1">
      <c r="A347" s="117" t="s">
        <v>504</v>
      </c>
      <c r="D347" s="11"/>
      <c r="E347" s="11"/>
      <c r="F347" s="36"/>
      <c r="G347" s="11"/>
      <c r="H347" s="36"/>
      <c r="I347" s="30"/>
      <c r="J347" s="36"/>
      <c r="K347" s="30"/>
      <c r="L347" s="55"/>
      <c r="M347" s="45"/>
      <c r="N347" s="55"/>
      <c r="O347" s="45"/>
      <c r="P347" s="45"/>
    </row>
    <row r="348" spans="1:16" s="10" customFormat="1" ht="22.5" customHeight="1">
      <c r="A348" s="117" t="s">
        <v>493</v>
      </c>
      <c r="D348" s="11"/>
      <c r="E348" s="11"/>
      <c r="F348" s="36"/>
      <c r="G348" s="11"/>
      <c r="H348" s="36"/>
      <c r="I348" s="30"/>
      <c r="J348" s="36"/>
      <c r="K348" s="30"/>
      <c r="L348" s="55"/>
      <c r="M348" s="45"/>
      <c r="N348" s="55"/>
      <c r="O348" s="45"/>
      <c r="P348" s="45"/>
    </row>
    <row r="349" spans="1:16" s="10" customFormat="1" ht="22.5" customHeight="1">
      <c r="A349" s="38"/>
      <c r="D349" s="11"/>
      <c r="E349" s="11"/>
      <c r="F349" s="36"/>
      <c r="G349" s="11"/>
      <c r="H349" s="36"/>
      <c r="I349" s="30"/>
      <c r="J349" s="36"/>
      <c r="K349" s="30"/>
      <c r="L349" s="55"/>
      <c r="M349" s="45"/>
      <c r="N349" s="55"/>
      <c r="O349" s="45"/>
      <c r="P349" s="45"/>
    </row>
    <row r="350" spans="3:17" s="10" customFormat="1" ht="25.5" customHeight="1">
      <c r="C350" s="45"/>
      <c r="D350" s="45"/>
      <c r="E350" s="45"/>
      <c r="F350" s="45"/>
      <c r="G350" s="45"/>
      <c r="H350" s="55"/>
      <c r="I350" s="45"/>
      <c r="J350" s="55"/>
      <c r="K350" s="45"/>
      <c r="L350" s="59"/>
      <c r="N350" s="59"/>
      <c r="O350" s="32" t="s">
        <v>553</v>
      </c>
      <c r="Q350" s="59"/>
    </row>
    <row r="351" spans="1:14" s="10" customFormat="1" ht="23.25" customHeight="1">
      <c r="A351" s="25" t="s">
        <v>27</v>
      </c>
      <c r="F351" s="59"/>
      <c r="G351" s="59"/>
      <c r="H351" s="59"/>
      <c r="J351" s="57"/>
      <c r="L351" s="59"/>
      <c r="N351" s="59"/>
    </row>
    <row r="352" spans="1:14" s="10" customFormat="1" ht="22.5" customHeight="1">
      <c r="A352" s="10" t="s">
        <v>208</v>
      </c>
      <c r="D352" s="11"/>
      <c r="E352" s="36"/>
      <c r="F352" s="36"/>
      <c r="G352" s="36"/>
      <c r="H352" s="36"/>
      <c r="I352" s="15"/>
      <c r="J352" s="36"/>
      <c r="K352" s="56"/>
      <c r="L352" s="59"/>
      <c r="N352" s="59"/>
    </row>
    <row r="353" spans="1:14" s="10" customFormat="1" ht="22.5" customHeight="1">
      <c r="A353" s="118" t="s">
        <v>596</v>
      </c>
      <c r="D353" s="11"/>
      <c r="E353" s="36"/>
      <c r="F353" s="36"/>
      <c r="G353" s="36"/>
      <c r="H353" s="36"/>
      <c r="I353" s="15"/>
      <c r="J353" s="36"/>
      <c r="K353" s="56"/>
      <c r="L353" s="59"/>
      <c r="N353" s="59"/>
    </row>
    <row r="354" spans="1:14" s="10" customFormat="1" ht="22.5" customHeight="1">
      <c r="A354" s="118" t="s">
        <v>597</v>
      </c>
      <c r="D354" s="11"/>
      <c r="E354" s="36"/>
      <c r="F354" s="36"/>
      <c r="G354" s="36"/>
      <c r="H354" s="36"/>
      <c r="I354" s="15"/>
      <c r="J354" s="36"/>
      <c r="K354" s="56"/>
      <c r="L354" s="59"/>
      <c r="N354" s="59"/>
    </row>
    <row r="355" spans="1:14" s="10" customFormat="1" ht="22.5" customHeight="1">
      <c r="A355" s="118" t="s">
        <v>598</v>
      </c>
      <c r="D355" s="11"/>
      <c r="E355" s="36"/>
      <c r="F355" s="36"/>
      <c r="G355" s="36"/>
      <c r="H355" s="36"/>
      <c r="I355" s="15"/>
      <c r="J355" s="36"/>
      <c r="K355" s="56"/>
      <c r="L355" s="59"/>
      <c r="N355" s="59"/>
    </row>
    <row r="356" spans="1:14" s="10" customFormat="1" ht="22.5" customHeight="1">
      <c r="A356" s="118" t="s">
        <v>599</v>
      </c>
      <c r="D356" s="11"/>
      <c r="E356" s="36"/>
      <c r="F356" s="36"/>
      <c r="G356" s="36"/>
      <c r="H356" s="36"/>
      <c r="I356" s="15"/>
      <c r="J356" s="36"/>
      <c r="K356" s="56"/>
      <c r="L356" s="59"/>
      <c r="N356" s="59"/>
    </row>
    <row r="357" spans="1:14" s="10" customFormat="1" ht="22.5" customHeight="1">
      <c r="A357" s="118" t="s">
        <v>469</v>
      </c>
      <c r="D357" s="11"/>
      <c r="E357" s="36"/>
      <c r="F357" s="36"/>
      <c r="G357" s="36"/>
      <c r="H357" s="36"/>
      <c r="I357" s="15"/>
      <c r="J357" s="36"/>
      <c r="K357" s="56"/>
      <c r="L357" s="59"/>
      <c r="N357" s="59"/>
    </row>
    <row r="358" spans="1:14" s="10" customFormat="1" ht="22.5" customHeight="1">
      <c r="A358" s="118" t="s">
        <v>0</v>
      </c>
      <c r="D358" s="11"/>
      <c r="E358" s="36"/>
      <c r="F358" s="36"/>
      <c r="G358" s="36"/>
      <c r="H358" s="36"/>
      <c r="I358" s="15"/>
      <c r="J358" s="36"/>
      <c r="K358" s="56"/>
      <c r="L358" s="59"/>
      <c r="N358" s="59"/>
    </row>
    <row r="359" spans="1:14" s="10" customFormat="1" ht="22.5" customHeight="1">
      <c r="A359" s="118" t="s">
        <v>1</v>
      </c>
      <c r="D359" s="11"/>
      <c r="E359" s="36"/>
      <c r="F359" s="36"/>
      <c r="G359" s="36"/>
      <c r="H359" s="36"/>
      <c r="I359" s="15"/>
      <c r="J359" s="36"/>
      <c r="K359" s="56"/>
      <c r="L359" s="59"/>
      <c r="N359" s="59"/>
    </row>
    <row r="360" spans="1:14" s="10" customFormat="1" ht="22.5" customHeight="1">
      <c r="A360" s="118" t="s">
        <v>2</v>
      </c>
      <c r="D360" s="11"/>
      <c r="E360" s="36"/>
      <c r="F360" s="36"/>
      <c r="G360" s="36"/>
      <c r="H360" s="36"/>
      <c r="I360" s="15"/>
      <c r="J360" s="36"/>
      <c r="K360" s="56"/>
      <c r="L360" s="59"/>
      <c r="N360" s="59"/>
    </row>
    <row r="361" spans="1:14" s="10" customFormat="1" ht="22.5" customHeight="1">
      <c r="A361" s="118" t="s">
        <v>3</v>
      </c>
      <c r="D361" s="11"/>
      <c r="E361" s="36"/>
      <c r="F361" s="36"/>
      <c r="G361" s="36"/>
      <c r="H361" s="36"/>
      <c r="I361" s="15"/>
      <c r="J361" s="36"/>
      <c r="K361" s="56"/>
      <c r="L361" s="59"/>
      <c r="N361" s="59"/>
    </row>
    <row r="362" spans="1:14" s="10" customFormat="1" ht="22.5" customHeight="1">
      <c r="A362" s="118" t="s">
        <v>4</v>
      </c>
      <c r="D362" s="11"/>
      <c r="E362" s="36"/>
      <c r="F362" s="36"/>
      <c r="G362" s="36"/>
      <c r="H362" s="36"/>
      <c r="I362" s="15"/>
      <c r="J362" s="36"/>
      <c r="K362" s="56"/>
      <c r="L362" s="59"/>
      <c r="N362" s="59"/>
    </row>
    <row r="363" spans="1:14" s="10" customFormat="1" ht="22.5" customHeight="1">
      <c r="A363" s="118" t="s">
        <v>5</v>
      </c>
      <c r="D363" s="11"/>
      <c r="E363" s="36"/>
      <c r="F363" s="36"/>
      <c r="G363" s="36"/>
      <c r="H363" s="36"/>
      <c r="I363" s="15"/>
      <c r="J363" s="36"/>
      <c r="K363" s="56"/>
      <c r="L363" s="59"/>
      <c r="N363" s="59"/>
    </row>
    <row r="364" spans="1:14" s="10" customFormat="1" ht="22.5" customHeight="1">
      <c r="A364" s="10" t="s">
        <v>209</v>
      </c>
      <c r="D364" s="11"/>
      <c r="E364" s="36"/>
      <c r="F364" s="36"/>
      <c r="G364" s="36"/>
      <c r="H364" s="36"/>
      <c r="I364" s="15"/>
      <c r="J364" s="36"/>
      <c r="K364" s="56"/>
      <c r="L364" s="59"/>
      <c r="N364" s="59"/>
    </row>
    <row r="365" spans="1:14" s="10" customFormat="1" ht="22.5" customHeight="1">
      <c r="A365" s="118" t="s">
        <v>595</v>
      </c>
      <c r="D365" s="11"/>
      <c r="E365" s="36"/>
      <c r="F365" s="36"/>
      <c r="G365" s="36"/>
      <c r="H365" s="36"/>
      <c r="I365" s="15"/>
      <c r="J365" s="36"/>
      <c r="K365" s="56"/>
      <c r="L365" s="59"/>
      <c r="N365" s="59"/>
    </row>
    <row r="366" spans="1:14" s="10" customFormat="1" ht="22.5" customHeight="1">
      <c r="A366" s="118" t="s">
        <v>594</v>
      </c>
      <c r="D366" s="11"/>
      <c r="E366" s="36"/>
      <c r="F366" s="36"/>
      <c r="G366" s="36"/>
      <c r="H366" s="36"/>
      <c r="I366" s="15"/>
      <c r="J366" s="36"/>
      <c r="K366" s="56"/>
      <c r="L366" s="59"/>
      <c r="N366" s="59"/>
    </row>
    <row r="367" spans="1:14" s="10" customFormat="1" ht="22.5" customHeight="1">
      <c r="A367" s="118" t="s">
        <v>593</v>
      </c>
      <c r="D367" s="11"/>
      <c r="E367" s="36"/>
      <c r="F367" s="36"/>
      <c r="G367" s="36"/>
      <c r="H367" s="36"/>
      <c r="I367" s="15"/>
      <c r="J367" s="36"/>
      <c r="K367" s="56"/>
      <c r="L367" s="59"/>
      <c r="N367" s="59"/>
    </row>
    <row r="368" spans="1:14" s="10" customFormat="1" ht="22.5" customHeight="1">
      <c r="A368" s="118" t="s">
        <v>592</v>
      </c>
      <c r="D368" s="11"/>
      <c r="E368" s="36"/>
      <c r="F368" s="36"/>
      <c r="G368" s="36"/>
      <c r="H368" s="36"/>
      <c r="I368" s="15"/>
      <c r="J368" s="36"/>
      <c r="K368" s="56"/>
      <c r="L368" s="59"/>
      <c r="N368" s="59"/>
    </row>
    <row r="369" spans="1:14" s="10" customFormat="1" ht="22.5" customHeight="1">
      <c r="A369" s="118" t="s">
        <v>591</v>
      </c>
      <c r="D369" s="11"/>
      <c r="E369" s="36"/>
      <c r="F369" s="36"/>
      <c r="G369" s="36"/>
      <c r="H369" s="36"/>
      <c r="I369" s="15"/>
      <c r="J369" s="36"/>
      <c r="K369" s="56"/>
      <c r="L369" s="59"/>
      <c r="N369" s="59"/>
    </row>
    <row r="370" spans="1:14" s="10" customFormat="1" ht="22.5" customHeight="1">
      <c r="A370" s="118" t="s">
        <v>590</v>
      </c>
      <c r="D370" s="11"/>
      <c r="E370" s="36"/>
      <c r="F370" s="36"/>
      <c r="G370" s="36"/>
      <c r="H370" s="36"/>
      <c r="I370" s="15"/>
      <c r="J370" s="36"/>
      <c r="K370" s="56"/>
      <c r="L370" s="59"/>
      <c r="N370" s="59"/>
    </row>
    <row r="371" spans="1:14" s="10" customFormat="1" ht="22.5" customHeight="1">
      <c r="A371" s="118" t="s">
        <v>589</v>
      </c>
      <c r="D371" s="11"/>
      <c r="E371" s="36"/>
      <c r="F371" s="36"/>
      <c r="G371" s="36"/>
      <c r="H371" s="36"/>
      <c r="I371" s="15"/>
      <c r="J371" s="36"/>
      <c r="K371" s="56"/>
      <c r="L371" s="59"/>
      <c r="N371" s="59"/>
    </row>
    <row r="372" spans="1:14" s="10" customFormat="1" ht="22.5" customHeight="1">
      <c r="A372" s="10" t="s">
        <v>210</v>
      </c>
      <c r="D372" s="11"/>
      <c r="E372" s="36"/>
      <c r="F372" s="36"/>
      <c r="G372" s="36"/>
      <c r="H372" s="36"/>
      <c r="I372" s="15"/>
      <c r="J372" s="36"/>
      <c r="K372" s="56"/>
      <c r="L372" s="59"/>
      <c r="N372" s="59"/>
    </row>
    <row r="373" spans="1:14" s="10" customFormat="1" ht="22.5" customHeight="1">
      <c r="A373" s="118" t="s">
        <v>588</v>
      </c>
      <c r="D373" s="11"/>
      <c r="E373" s="36"/>
      <c r="F373" s="36"/>
      <c r="G373" s="36"/>
      <c r="H373" s="36"/>
      <c r="I373" s="15"/>
      <c r="J373" s="36"/>
      <c r="K373" s="56"/>
      <c r="L373" s="59"/>
      <c r="N373" s="59"/>
    </row>
    <row r="374" spans="1:14" s="10" customFormat="1" ht="22.5" customHeight="1">
      <c r="A374" s="118" t="s">
        <v>587</v>
      </c>
      <c r="D374" s="11"/>
      <c r="E374" s="36"/>
      <c r="F374" s="36"/>
      <c r="G374" s="36"/>
      <c r="H374" s="36"/>
      <c r="I374" s="15"/>
      <c r="J374" s="36"/>
      <c r="K374" s="56"/>
      <c r="L374" s="59"/>
      <c r="N374" s="59"/>
    </row>
    <row r="375" spans="1:14" s="10" customFormat="1" ht="22.5" customHeight="1">
      <c r="A375" s="118" t="s">
        <v>586</v>
      </c>
      <c r="D375" s="11"/>
      <c r="E375" s="36"/>
      <c r="F375" s="36"/>
      <c r="G375" s="36"/>
      <c r="H375" s="36"/>
      <c r="I375" s="15"/>
      <c r="J375" s="36"/>
      <c r="K375" s="56"/>
      <c r="L375" s="59"/>
      <c r="N375" s="59"/>
    </row>
    <row r="376" spans="1:14" s="10" customFormat="1" ht="22.5" customHeight="1">
      <c r="A376" s="118" t="s">
        <v>470</v>
      </c>
      <c r="D376" s="11"/>
      <c r="E376" s="36"/>
      <c r="F376" s="36"/>
      <c r="G376" s="36"/>
      <c r="H376" s="36"/>
      <c r="I376" s="15"/>
      <c r="J376" s="36"/>
      <c r="K376" s="56"/>
      <c r="L376" s="59"/>
      <c r="N376" s="59"/>
    </row>
    <row r="377" spans="1:14" s="10" customFormat="1" ht="22.5" customHeight="1">
      <c r="A377" s="118" t="s">
        <v>585</v>
      </c>
      <c r="D377" s="11"/>
      <c r="E377" s="36"/>
      <c r="F377" s="36"/>
      <c r="G377" s="36"/>
      <c r="H377" s="36"/>
      <c r="I377" s="15"/>
      <c r="J377" s="36"/>
      <c r="K377" s="56"/>
      <c r="L377" s="59"/>
      <c r="N377" s="59"/>
    </row>
    <row r="378" spans="1:14" s="10" customFormat="1" ht="22.5" customHeight="1">
      <c r="A378" s="118" t="s">
        <v>584</v>
      </c>
      <c r="D378" s="11"/>
      <c r="E378" s="36"/>
      <c r="F378" s="36"/>
      <c r="G378" s="36"/>
      <c r="H378" s="36"/>
      <c r="I378" s="15"/>
      <c r="J378" s="36"/>
      <c r="K378" s="56"/>
      <c r="L378" s="59"/>
      <c r="N378" s="59"/>
    </row>
    <row r="379" spans="1:17" s="10" customFormat="1" ht="25.5" customHeight="1">
      <c r="A379" s="118" t="s">
        <v>583</v>
      </c>
      <c r="G379" s="59"/>
      <c r="H379" s="59"/>
      <c r="J379" s="57"/>
      <c r="L379" s="59"/>
      <c r="N379" s="59"/>
      <c r="O379" s="59"/>
      <c r="Q379" s="59"/>
    </row>
    <row r="380" spans="1:17" s="10" customFormat="1" ht="25.5" customHeight="1">
      <c r="A380" s="10" t="s">
        <v>318</v>
      </c>
      <c r="D380" s="11"/>
      <c r="E380" s="36"/>
      <c r="F380" s="36"/>
      <c r="G380" s="36"/>
      <c r="H380" s="36"/>
      <c r="I380" s="15"/>
      <c r="J380" s="36"/>
      <c r="K380" s="56"/>
      <c r="L380" s="59"/>
      <c r="N380" s="59"/>
      <c r="Q380" s="59"/>
    </row>
    <row r="381" spans="1:17" s="10" customFormat="1" ht="25.5" customHeight="1">
      <c r="A381" s="118" t="s">
        <v>582</v>
      </c>
      <c r="D381" s="11"/>
      <c r="E381" s="36"/>
      <c r="F381" s="36"/>
      <c r="G381" s="36"/>
      <c r="H381" s="36"/>
      <c r="I381" s="15"/>
      <c r="J381" s="36"/>
      <c r="K381" s="56"/>
      <c r="L381" s="59"/>
      <c r="N381" s="59"/>
      <c r="Q381" s="59"/>
    </row>
    <row r="382" spans="1:17" s="10" customFormat="1" ht="25.5" customHeight="1">
      <c r="A382" s="118" t="s">
        <v>581</v>
      </c>
      <c r="D382" s="11"/>
      <c r="E382" s="36"/>
      <c r="F382" s="36"/>
      <c r="G382" s="36"/>
      <c r="H382" s="36"/>
      <c r="I382" s="15"/>
      <c r="J382" s="36"/>
      <c r="K382" s="56"/>
      <c r="L382" s="59"/>
      <c r="N382" s="59"/>
      <c r="Q382" s="59"/>
    </row>
    <row r="383" spans="1:17" s="10" customFormat="1" ht="25.5" customHeight="1">
      <c r="A383" s="118" t="s">
        <v>580</v>
      </c>
      <c r="D383" s="11"/>
      <c r="E383" s="36"/>
      <c r="F383" s="36"/>
      <c r="G383" s="36"/>
      <c r="H383" s="36"/>
      <c r="I383" s="15"/>
      <c r="J383" s="36"/>
      <c r="K383" s="56"/>
      <c r="L383" s="59"/>
      <c r="N383" s="59"/>
      <c r="Q383" s="59"/>
    </row>
    <row r="384" spans="1:17" s="10" customFormat="1" ht="25.5" customHeight="1">
      <c r="A384" s="118" t="s">
        <v>579</v>
      </c>
      <c r="D384" s="11"/>
      <c r="E384" s="36"/>
      <c r="F384" s="36"/>
      <c r="G384" s="36"/>
      <c r="H384" s="36"/>
      <c r="I384" s="15"/>
      <c r="J384" s="36"/>
      <c r="K384" s="56"/>
      <c r="L384" s="59"/>
      <c r="N384" s="59"/>
      <c r="Q384" s="59"/>
    </row>
    <row r="385" spans="1:17" s="10" customFormat="1" ht="25.5" customHeight="1">
      <c r="A385" s="118" t="s">
        <v>578</v>
      </c>
      <c r="D385" s="11"/>
      <c r="E385" s="36"/>
      <c r="F385" s="36"/>
      <c r="G385" s="36"/>
      <c r="H385" s="36"/>
      <c r="I385" s="15"/>
      <c r="J385" s="36"/>
      <c r="K385" s="56"/>
      <c r="L385" s="59"/>
      <c r="N385" s="59"/>
      <c r="Q385" s="59"/>
    </row>
    <row r="386" spans="1:17" s="10" customFormat="1" ht="25.5" customHeight="1">
      <c r="A386" s="118" t="s">
        <v>577</v>
      </c>
      <c r="D386" s="11"/>
      <c r="E386" s="36"/>
      <c r="F386" s="36"/>
      <c r="G386" s="36"/>
      <c r="H386" s="36"/>
      <c r="I386" s="15"/>
      <c r="J386" s="36"/>
      <c r="K386" s="56"/>
      <c r="L386" s="59"/>
      <c r="N386" s="59"/>
      <c r="Q386" s="59"/>
    </row>
    <row r="387" spans="1:17" s="10" customFormat="1" ht="25.5" customHeight="1">
      <c r="A387" s="25" t="s">
        <v>211</v>
      </c>
      <c r="B387" s="25"/>
      <c r="F387" s="59"/>
      <c r="G387" s="59"/>
      <c r="H387" s="59"/>
      <c r="J387" s="57"/>
      <c r="L387" s="59"/>
      <c r="N387" s="59"/>
      <c r="Q387" s="59"/>
    </row>
    <row r="388" spans="1:17" s="10" customFormat="1" ht="25.5" customHeight="1">
      <c r="A388" s="471" t="s">
        <v>427</v>
      </c>
      <c r="B388" s="127"/>
      <c r="F388" s="59"/>
      <c r="G388" s="59"/>
      <c r="H388" s="59"/>
      <c r="J388" s="57"/>
      <c r="L388" s="59"/>
      <c r="N388" s="59"/>
      <c r="Q388" s="59"/>
    </row>
    <row r="389" spans="1:17" s="10" customFormat="1" ht="25.5" customHeight="1">
      <c r="A389" s="347" t="s">
        <v>428</v>
      </c>
      <c r="B389" s="139"/>
      <c r="F389" s="59"/>
      <c r="G389" s="59"/>
      <c r="H389" s="59"/>
      <c r="J389" s="57"/>
      <c r="L389" s="59"/>
      <c r="N389" s="59"/>
      <c r="Q389" s="59"/>
    </row>
    <row r="390" spans="1:17" s="10" customFormat="1" ht="25.5" customHeight="1">
      <c r="A390" s="347" t="s">
        <v>118</v>
      </c>
      <c r="B390" s="139"/>
      <c r="F390" s="59"/>
      <c r="G390" s="59"/>
      <c r="H390" s="59"/>
      <c r="J390" s="57"/>
      <c r="L390" s="59"/>
      <c r="N390" s="59"/>
      <c r="Q390" s="59"/>
    </row>
    <row r="391" spans="3:17" s="10" customFormat="1" ht="25.5" customHeight="1">
      <c r="C391" s="45"/>
      <c r="D391" s="45"/>
      <c r="E391" s="45"/>
      <c r="F391" s="45"/>
      <c r="G391" s="45"/>
      <c r="H391" s="55"/>
      <c r="I391" s="45"/>
      <c r="J391" s="55"/>
      <c r="K391" s="45"/>
      <c r="L391" s="59"/>
      <c r="N391" s="59"/>
      <c r="O391" s="32" t="s">
        <v>117</v>
      </c>
      <c r="Q391" s="59"/>
    </row>
    <row r="392" spans="1:17" s="10" customFormat="1" ht="25.5" customHeight="1">
      <c r="A392" s="25" t="s">
        <v>28</v>
      </c>
      <c r="C392" s="45"/>
      <c r="D392" s="45"/>
      <c r="E392" s="11"/>
      <c r="F392" s="11"/>
      <c r="G392" s="45"/>
      <c r="H392" s="55"/>
      <c r="J392" s="36"/>
      <c r="K392" s="45"/>
      <c r="L392" s="59"/>
      <c r="N392" s="59"/>
      <c r="O392" s="59"/>
      <c r="Q392" s="59"/>
    </row>
    <row r="393" spans="1:17" s="10" customFormat="1" ht="25.5" customHeight="1">
      <c r="A393" s="124" t="s">
        <v>471</v>
      </c>
      <c r="C393" s="45"/>
      <c r="D393" s="45"/>
      <c r="E393" s="11"/>
      <c r="F393" s="11"/>
      <c r="G393" s="45"/>
      <c r="H393" s="55"/>
      <c r="I393" s="45"/>
      <c r="J393" s="36"/>
      <c r="K393" s="45"/>
      <c r="L393" s="59"/>
      <c r="N393" s="59"/>
      <c r="O393" s="59"/>
      <c r="Q393" s="59"/>
    </row>
    <row r="394" spans="1:17" s="10" customFormat="1" ht="25.5" customHeight="1">
      <c r="A394" s="358" t="s">
        <v>6</v>
      </c>
      <c r="C394" s="45"/>
      <c r="D394" s="45"/>
      <c r="E394" s="11"/>
      <c r="F394" s="11"/>
      <c r="G394" s="45"/>
      <c r="H394" s="55"/>
      <c r="I394" s="45"/>
      <c r="J394" s="36"/>
      <c r="K394" s="45"/>
      <c r="L394" s="59"/>
      <c r="N394" s="59"/>
      <c r="O394" s="59"/>
      <c r="Q394" s="59"/>
    </row>
    <row r="395" spans="1:17" s="10" customFormat="1" ht="25.5" customHeight="1">
      <c r="A395" s="358" t="s">
        <v>7</v>
      </c>
      <c r="C395" s="45"/>
      <c r="D395" s="45"/>
      <c r="E395" s="11"/>
      <c r="F395" s="11"/>
      <c r="G395" s="45"/>
      <c r="H395" s="55"/>
      <c r="I395" s="45"/>
      <c r="J395" s="36"/>
      <c r="K395" s="45"/>
      <c r="L395" s="59"/>
      <c r="N395" s="59"/>
      <c r="O395" s="59"/>
      <c r="Q395" s="59"/>
    </row>
    <row r="396" spans="1:17" s="10" customFormat="1" ht="25.5" customHeight="1">
      <c r="A396" s="358" t="s">
        <v>8</v>
      </c>
      <c r="C396" s="45"/>
      <c r="D396" s="45"/>
      <c r="E396" s="11"/>
      <c r="F396" s="11"/>
      <c r="G396" s="45"/>
      <c r="H396" s="55"/>
      <c r="I396" s="45"/>
      <c r="J396" s="36"/>
      <c r="K396" s="45"/>
      <c r="L396" s="59"/>
      <c r="N396" s="59"/>
      <c r="O396" s="59"/>
      <c r="Q396" s="59"/>
    </row>
    <row r="397" spans="1:17" s="10" customFormat="1" ht="25.5" customHeight="1">
      <c r="A397" s="358" t="s">
        <v>9</v>
      </c>
      <c r="C397" s="45"/>
      <c r="D397" s="45"/>
      <c r="E397" s="11"/>
      <c r="F397" s="11"/>
      <c r="G397" s="45"/>
      <c r="H397" s="55"/>
      <c r="I397" s="45"/>
      <c r="J397" s="36"/>
      <c r="K397" s="45"/>
      <c r="L397" s="59"/>
      <c r="N397" s="59"/>
      <c r="O397" s="59"/>
      <c r="Q397" s="59"/>
    </row>
    <row r="398" spans="1:17" s="10" customFormat="1" ht="25.5" customHeight="1">
      <c r="A398" s="358" t="s">
        <v>10</v>
      </c>
      <c r="C398" s="45"/>
      <c r="D398" s="45"/>
      <c r="E398" s="11"/>
      <c r="F398" s="11"/>
      <c r="G398" s="45"/>
      <c r="H398" s="55"/>
      <c r="I398" s="45"/>
      <c r="J398" s="36"/>
      <c r="K398" s="45"/>
      <c r="L398" s="59"/>
      <c r="N398" s="59"/>
      <c r="O398" s="59"/>
      <c r="Q398" s="59"/>
    </row>
    <row r="399" spans="1:14" s="10" customFormat="1" ht="22.5" customHeight="1">
      <c r="A399" s="358" t="s">
        <v>11</v>
      </c>
      <c r="B399" s="139"/>
      <c r="F399" s="59"/>
      <c r="G399" s="59"/>
      <c r="H399" s="59"/>
      <c r="J399" s="36"/>
      <c r="L399" s="59"/>
      <c r="N399" s="59"/>
    </row>
    <row r="400" spans="1:14" s="10" customFormat="1" ht="22.5" customHeight="1">
      <c r="A400" s="358" t="s">
        <v>12</v>
      </c>
      <c r="B400" s="139"/>
      <c r="F400" s="59"/>
      <c r="G400" s="59"/>
      <c r="H400" s="59"/>
      <c r="J400" s="57"/>
      <c r="L400" s="59"/>
      <c r="N400" s="59"/>
    </row>
    <row r="401" spans="1:17" s="10" customFormat="1" ht="25.5" customHeight="1">
      <c r="A401" s="124" t="s">
        <v>374</v>
      </c>
      <c r="C401" s="11"/>
      <c r="D401" s="11"/>
      <c r="F401" s="11"/>
      <c r="G401" s="11"/>
      <c r="H401" s="48"/>
      <c r="I401" s="66"/>
      <c r="J401" s="56"/>
      <c r="K401" s="56"/>
      <c r="L401" s="59"/>
      <c r="N401" s="59"/>
      <c r="O401" s="59"/>
      <c r="P401" s="59"/>
      <c r="Q401" s="59"/>
    </row>
    <row r="402" spans="1:17" s="10" customFormat="1" ht="19.5">
      <c r="A402" s="358" t="s">
        <v>377</v>
      </c>
      <c r="D402" s="11"/>
      <c r="E402" s="11"/>
      <c r="G402" s="11"/>
      <c r="H402" s="36"/>
      <c r="I402" s="15"/>
      <c r="J402" s="66"/>
      <c r="K402" s="56"/>
      <c r="L402" s="59"/>
      <c r="N402" s="59"/>
      <c r="O402" s="59"/>
      <c r="Q402" s="59"/>
    </row>
    <row r="403" spans="1:17" s="10" customFormat="1" ht="19.5">
      <c r="A403" s="358" t="s">
        <v>13</v>
      </c>
      <c r="D403" s="11"/>
      <c r="E403" s="11"/>
      <c r="G403" s="11"/>
      <c r="H403" s="36"/>
      <c r="I403" s="15"/>
      <c r="J403" s="66"/>
      <c r="K403" s="56"/>
      <c r="L403" s="59"/>
      <c r="N403" s="59"/>
      <c r="O403" s="59"/>
      <c r="Q403" s="59"/>
    </row>
    <row r="404" spans="1:17" s="10" customFormat="1" ht="19.5">
      <c r="A404" s="358" t="s">
        <v>375</v>
      </c>
      <c r="D404" s="11"/>
      <c r="E404" s="11"/>
      <c r="G404" s="11"/>
      <c r="H404" s="36"/>
      <c r="I404" s="15"/>
      <c r="J404" s="66"/>
      <c r="K404" s="56"/>
      <c r="L404" s="59"/>
      <c r="N404" s="59"/>
      <c r="O404" s="59"/>
      <c r="Q404" s="59"/>
    </row>
    <row r="405" spans="1:17" s="10" customFormat="1" ht="19.5">
      <c r="A405" s="358" t="s">
        <v>14</v>
      </c>
      <c r="D405" s="11"/>
      <c r="E405" s="11"/>
      <c r="G405" s="11"/>
      <c r="H405" s="36"/>
      <c r="I405" s="15"/>
      <c r="J405" s="66"/>
      <c r="K405" s="56"/>
      <c r="L405" s="59"/>
      <c r="N405" s="59"/>
      <c r="O405" s="59"/>
      <c r="Q405" s="59"/>
    </row>
    <row r="406" spans="1:17" s="10" customFormat="1" ht="19.5">
      <c r="A406" s="358" t="s">
        <v>15</v>
      </c>
      <c r="D406" s="11"/>
      <c r="E406" s="11"/>
      <c r="G406" s="11"/>
      <c r="H406" s="36"/>
      <c r="I406" s="15"/>
      <c r="J406" s="66"/>
      <c r="K406" s="56"/>
      <c r="L406" s="59"/>
      <c r="N406" s="59"/>
      <c r="O406" s="59"/>
      <c r="Q406" s="59"/>
    </row>
    <row r="407" spans="1:11" s="10" customFormat="1" ht="19.5">
      <c r="A407" s="124" t="s">
        <v>376</v>
      </c>
      <c r="B407" s="139"/>
      <c r="D407" s="11"/>
      <c r="E407" s="11"/>
      <c r="G407" s="11"/>
      <c r="H407" s="11"/>
      <c r="I407" s="15"/>
      <c r="J407" s="348"/>
      <c r="K407" s="30"/>
    </row>
    <row r="408" spans="1:11" s="10" customFormat="1" ht="21.75" customHeight="1">
      <c r="A408" s="358" t="s">
        <v>16</v>
      </c>
      <c r="D408" s="11"/>
      <c r="F408" s="11"/>
      <c r="G408" s="11"/>
      <c r="H408" s="11"/>
      <c r="I408" s="15"/>
      <c r="J408" s="11"/>
      <c r="K408" s="30"/>
    </row>
    <row r="409" spans="1:11" s="10" customFormat="1" ht="10.5" customHeight="1">
      <c r="A409" s="358"/>
      <c r="D409" s="11"/>
      <c r="F409" s="11"/>
      <c r="G409" s="11"/>
      <c r="H409" s="11"/>
      <c r="I409" s="15"/>
      <c r="J409" s="11"/>
      <c r="K409" s="30"/>
    </row>
    <row r="410" spans="1:14" s="10" customFormat="1" ht="22.5" customHeight="1">
      <c r="A410" s="25" t="s">
        <v>29</v>
      </c>
      <c r="B410" s="25"/>
      <c r="D410" s="11"/>
      <c r="E410" s="11"/>
      <c r="F410" s="36"/>
      <c r="G410" s="11"/>
      <c r="H410" s="36"/>
      <c r="I410" s="15"/>
      <c r="J410" s="36"/>
      <c r="K410" s="30"/>
      <c r="L410" s="59"/>
      <c r="N410" s="59"/>
    </row>
    <row r="411" spans="1:14" s="10" customFormat="1" ht="22.5" customHeight="1">
      <c r="A411" s="124" t="s">
        <v>511</v>
      </c>
      <c r="B411" s="139"/>
      <c r="D411" s="11"/>
      <c r="E411" s="11"/>
      <c r="F411" s="36"/>
      <c r="G411" s="11"/>
      <c r="H411" s="36"/>
      <c r="I411" s="15"/>
      <c r="J411" s="36"/>
      <c r="K411" s="30"/>
      <c r="L411" s="59"/>
      <c r="N411" s="59"/>
    </row>
    <row r="412" spans="1:14" s="10" customFormat="1" ht="22.5" customHeight="1">
      <c r="A412" s="358" t="s">
        <v>17</v>
      </c>
      <c r="B412" s="139"/>
      <c r="D412" s="11"/>
      <c r="E412" s="11"/>
      <c r="F412" s="36"/>
      <c r="G412" s="11"/>
      <c r="H412" s="36"/>
      <c r="I412" s="15"/>
      <c r="J412" s="36"/>
      <c r="K412" s="30"/>
      <c r="L412" s="59"/>
      <c r="N412" s="59"/>
    </row>
    <row r="413" spans="1:14" s="10" customFormat="1" ht="22.5" customHeight="1">
      <c r="A413" s="358" t="s">
        <v>519</v>
      </c>
      <c r="B413" s="139"/>
      <c r="D413" s="11"/>
      <c r="E413" s="11"/>
      <c r="F413" s="36"/>
      <c r="G413" s="11"/>
      <c r="H413" s="36"/>
      <c r="I413" s="15"/>
      <c r="J413" s="36"/>
      <c r="K413" s="30"/>
      <c r="L413" s="59"/>
      <c r="N413" s="59"/>
    </row>
    <row r="414" spans="1:14" s="10" customFormat="1" ht="22.5" customHeight="1">
      <c r="A414" s="358" t="s">
        <v>472</v>
      </c>
      <c r="D414" s="11"/>
      <c r="F414" s="36"/>
      <c r="G414" s="11"/>
      <c r="H414" s="36"/>
      <c r="I414" s="15"/>
      <c r="J414" s="36"/>
      <c r="K414" s="30"/>
      <c r="L414" s="59"/>
      <c r="N414" s="59"/>
    </row>
    <row r="415" spans="1:14" s="10" customFormat="1" ht="11.25" customHeight="1">
      <c r="A415" s="358"/>
      <c r="D415" s="11"/>
      <c r="F415" s="36"/>
      <c r="G415" s="11"/>
      <c r="H415" s="36"/>
      <c r="I415" s="15"/>
      <c r="J415" s="36"/>
      <c r="K415" s="30"/>
      <c r="L415" s="59"/>
      <c r="N415" s="59"/>
    </row>
    <row r="416" spans="1:16" s="10" customFormat="1" ht="22.5" customHeight="1">
      <c r="A416" s="25" t="s">
        <v>30</v>
      </c>
      <c r="D416" s="11"/>
      <c r="F416" s="36"/>
      <c r="G416" s="11"/>
      <c r="H416" s="36"/>
      <c r="I416" s="15"/>
      <c r="J416" s="36"/>
      <c r="K416" s="30"/>
      <c r="L416" s="59"/>
      <c r="N416" s="59"/>
      <c r="O416" s="349"/>
      <c r="P416" s="349"/>
    </row>
    <row r="417" spans="1:14" s="10" customFormat="1" ht="22.5" customHeight="1">
      <c r="A417" s="124" t="s">
        <v>512</v>
      </c>
      <c r="D417" s="11"/>
      <c r="E417" s="11"/>
      <c r="F417" s="62"/>
      <c r="G417" s="11"/>
      <c r="H417" s="36"/>
      <c r="I417" s="15"/>
      <c r="J417" s="36"/>
      <c r="K417" s="30"/>
      <c r="L417" s="59"/>
      <c r="N417" s="59"/>
    </row>
    <row r="418" spans="1:14" s="10" customFormat="1" ht="22.5" customHeight="1">
      <c r="A418" s="358" t="s">
        <v>473</v>
      </c>
      <c r="D418" s="11"/>
      <c r="E418" s="11"/>
      <c r="F418" s="62"/>
      <c r="G418" s="11"/>
      <c r="H418" s="36"/>
      <c r="I418" s="15"/>
      <c r="J418" s="57"/>
      <c r="K418" s="30"/>
      <c r="L418" s="59"/>
      <c r="N418" s="59"/>
    </row>
    <row r="419" spans="1:14" s="10" customFormat="1" ht="22.5" customHeight="1">
      <c r="A419" s="358" t="s">
        <v>474</v>
      </c>
      <c r="D419" s="11"/>
      <c r="E419" s="11"/>
      <c r="F419" s="62"/>
      <c r="G419" s="11"/>
      <c r="H419" s="36"/>
      <c r="I419" s="15"/>
      <c r="J419" s="57"/>
      <c r="K419" s="30"/>
      <c r="L419" s="59"/>
      <c r="N419" s="59"/>
    </row>
    <row r="420" spans="1:14" s="10" customFormat="1" ht="10.5" customHeight="1">
      <c r="A420" s="358"/>
      <c r="D420" s="11"/>
      <c r="E420" s="11"/>
      <c r="F420" s="62"/>
      <c r="G420" s="11"/>
      <c r="H420" s="36"/>
      <c r="I420" s="15"/>
      <c r="J420" s="57"/>
      <c r="K420" s="30"/>
      <c r="L420" s="59"/>
      <c r="N420" s="59"/>
    </row>
    <row r="421" spans="1:14" s="10" customFormat="1" ht="22.5" customHeight="1">
      <c r="A421" s="20" t="s">
        <v>31</v>
      </c>
      <c r="B421" s="20"/>
      <c r="C421" s="12"/>
      <c r="D421" s="12"/>
      <c r="E421" s="12"/>
      <c r="F421" s="62"/>
      <c r="G421" s="12"/>
      <c r="H421" s="57"/>
      <c r="I421" s="58"/>
      <c r="J421" s="57"/>
      <c r="K421" s="12"/>
      <c r="L421" s="59"/>
      <c r="N421" s="59"/>
    </row>
    <row r="422" spans="1:14" s="10" customFormat="1" ht="22.5" customHeight="1">
      <c r="A422" s="124" t="s">
        <v>515</v>
      </c>
      <c r="B422" s="12"/>
      <c r="C422" s="12"/>
      <c r="D422" s="12"/>
      <c r="E422" s="12"/>
      <c r="F422" s="62"/>
      <c r="G422" s="12"/>
      <c r="H422" s="57"/>
      <c r="I422" s="58"/>
      <c r="J422" s="57"/>
      <c r="K422" s="12"/>
      <c r="L422" s="59"/>
      <c r="N422" s="59"/>
    </row>
    <row r="423" spans="1:14" s="10" customFormat="1" ht="22.5" customHeight="1">
      <c r="A423" s="358" t="s">
        <v>513</v>
      </c>
      <c r="B423" s="12"/>
      <c r="C423" s="12"/>
      <c r="D423" s="12"/>
      <c r="E423" s="12"/>
      <c r="F423" s="62"/>
      <c r="G423" s="12"/>
      <c r="H423" s="57"/>
      <c r="I423" s="58"/>
      <c r="J423" s="57"/>
      <c r="K423" s="12"/>
      <c r="L423" s="59"/>
      <c r="N423" s="59"/>
    </row>
    <row r="424" spans="1:14" s="10" customFormat="1" ht="22.5" customHeight="1">
      <c r="A424" s="358" t="s">
        <v>514</v>
      </c>
      <c r="B424" s="12"/>
      <c r="C424" s="12"/>
      <c r="D424" s="12"/>
      <c r="E424" s="12"/>
      <c r="F424" s="62"/>
      <c r="G424" s="12"/>
      <c r="H424" s="57"/>
      <c r="I424" s="58"/>
      <c r="J424" s="57"/>
      <c r="K424" s="12"/>
      <c r="L424" s="59"/>
      <c r="N424" s="59"/>
    </row>
    <row r="425" spans="1:14" s="10" customFormat="1" ht="22.5" customHeight="1">
      <c r="A425" s="12" t="s">
        <v>32</v>
      </c>
      <c r="B425" s="12"/>
      <c r="C425" s="12"/>
      <c r="D425" s="12"/>
      <c r="E425" s="12"/>
      <c r="F425" s="59"/>
      <c r="G425" s="12"/>
      <c r="H425" s="57"/>
      <c r="I425" s="58"/>
      <c r="J425" s="59"/>
      <c r="K425" s="12"/>
      <c r="L425" s="59"/>
      <c r="N425" s="59"/>
    </row>
    <row r="426" spans="1:14" s="10" customFormat="1" ht="22.5" customHeight="1">
      <c r="A426" s="124" t="s">
        <v>516</v>
      </c>
      <c r="B426" s="51"/>
      <c r="C426" s="12"/>
      <c r="D426" s="12"/>
      <c r="E426" s="12"/>
      <c r="F426" s="59"/>
      <c r="G426" s="12"/>
      <c r="H426" s="57"/>
      <c r="I426" s="58"/>
      <c r="J426" s="59"/>
      <c r="K426" s="12"/>
      <c r="L426" s="59"/>
      <c r="N426" s="59"/>
    </row>
    <row r="427" spans="1:14" s="10" customFormat="1" ht="22.5" customHeight="1">
      <c r="A427" s="12" t="s">
        <v>33</v>
      </c>
      <c r="B427" s="12"/>
      <c r="F427" s="62"/>
      <c r="H427" s="59"/>
      <c r="J427" s="59"/>
      <c r="K427" s="34"/>
      <c r="L427" s="59"/>
      <c r="N427" s="59"/>
    </row>
    <row r="428" spans="1:14" s="10" customFormat="1" ht="22.5" customHeight="1">
      <c r="A428" s="124" t="s">
        <v>517</v>
      </c>
      <c r="F428" s="62"/>
      <c r="H428" s="59"/>
      <c r="J428" s="57"/>
      <c r="K428" s="34"/>
      <c r="L428" s="59"/>
      <c r="N428" s="59"/>
    </row>
    <row r="429" spans="1:14" s="10" customFormat="1" ht="22.5" customHeight="1">
      <c r="A429" s="358" t="s">
        <v>518</v>
      </c>
      <c r="F429" s="62"/>
      <c r="H429" s="59"/>
      <c r="J429" s="57"/>
      <c r="K429" s="34"/>
      <c r="L429" s="59"/>
      <c r="N429" s="59"/>
    </row>
    <row r="430" spans="1:14" s="10" customFormat="1" ht="22.5" customHeight="1">
      <c r="A430" s="358" t="s">
        <v>475</v>
      </c>
      <c r="F430" s="62"/>
      <c r="H430" s="59"/>
      <c r="J430" s="57"/>
      <c r="K430" s="34"/>
      <c r="L430" s="59"/>
      <c r="N430" s="59"/>
    </row>
    <row r="431" spans="4:15" s="10" customFormat="1" ht="22.5" customHeight="1">
      <c r="D431" s="11"/>
      <c r="E431" s="11"/>
      <c r="F431" s="62"/>
      <c r="G431" s="11"/>
      <c r="H431" s="36"/>
      <c r="I431" s="15"/>
      <c r="J431" s="57"/>
      <c r="K431" s="30"/>
      <c r="L431" s="59"/>
      <c r="N431" s="59"/>
      <c r="O431" s="32" t="s">
        <v>121</v>
      </c>
    </row>
    <row r="432" spans="4:15" s="10" customFormat="1" ht="22.5" customHeight="1">
      <c r="D432" s="11"/>
      <c r="E432" s="11"/>
      <c r="F432" s="62"/>
      <c r="G432" s="11"/>
      <c r="H432" s="36"/>
      <c r="I432" s="15"/>
      <c r="J432" s="57"/>
      <c r="K432" s="30"/>
      <c r="L432" s="59"/>
      <c r="N432" s="59"/>
      <c r="O432" s="32"/>
    </row>
    <row r="433" spans="1:15" s="10" customFormat="1" ht="22.5" customHeight="1">
      <c r="A433" s="10" t="s">
        <v>566</v>
      </c>
      <c r="D433" s="11"/>
      <c r="E433" s="11"/>
      <c r="F433" s="62"/>
      <c r="G433" s="11"/>
      <c r="H433" s="36"/>
      <c r="I433" s="15"/>
      <c r="J433" s="57"/>
      <c r="K433" s="30"/>
      <c r="L433" s="59"/>
      <c r="N433" s="59"/>
      <c r="O433" s="32"/>
    </row>
    <row r="434" spans="1:14" s="10" customFormat="1" ht="22.5" customHeight="1">
      <c r="A434" s="12" t="s">
        <v>34</v>
      </c>
      <c r="B434" s="12"/>
      <c r="D434" s="12"/>
      <c r="E434" s="12"/>
      <c r="F434" s="62"/>
      <c r="G434" s="12"/>
      <c r="H434" s="57"/>
      <c r="I434" s="58"/>
      <c r="J434" s="57"/>
      <c r="K434" s="12"/>
      <c r="L434" s="59"/>
      <c r="N434" s="59"/>
    </row>
    <row r="435" spans="1:14" s="10" customFormat="1" ht="22.5" customHeight="1">
      <c r="A435" s="12" t="s">
        <v>128</v>
      </c>
      <c r="B435" s="12"/>
      <c r="D435" s="12"/>
      <c r="E435" s="12"/>
      <c r="F435" s="62"/>
      <c r="G435" s="12"/>
      <c r="H435" s="57"/>
      <c r="I435" s="58"/>
      <c r="J435" s="57"/>
      <c r="K435" s="12"/>
      <c r="L435" s="59"/>
      <c r="N435" s="59"/>
    </row>
    <row r="436" spans="1:14" s="10" customFormat="1" ht="22.5" customHeight="1">
      <c r="A436" s="12" t="s">
        <v>129</v>
      </c>
      <c r="B436" s="12"/>
      <c r="D436" s="12"/>
      <c r="E436" s="12"/>
      <c r="F436" s="62"/>
      <c r="G436" s="12"/>
      <c r="H436" s="57"/>
      <c r="I436" s="58"/>
      <c r="J436" s="57"/>
      <c r="K436" s="12"/>
      <c r="L436" s="59"/>
      <c r="N436" s="59"/>
    </row>
    <row r="437" spans="1:14" s="10" customFormat="1" ht="22.5" customHeight="1">
      <c r="A437" s="12" t="s">
        <v>130</v>
      </c>
      <c r="B437" s="12"/>
      <c r="D437" s="12"/>
      <c r="E437" s="12"/>
      <c r="F437" s="62"/>
      <c r="G437" s="12"/>
      <c r="H437" s="57"/>
      <c r="I437" s="58"/>
      <c r="J437" s="57"/>
      <c r="K437" s="12"/>
      <c r="L437" s="59"/>
      <c r="N437" s="59"/>
    </row>
    <row r="438" spans="1:14" s="10" customFormat="1" ht="22.5" customHeight="1">
      <c r="A438" s="12" t="s">
        <v>131</v>
      </c>
      <c r="B438" s="12"/>
      <c r="D438" s="12"/>
      <c r="E438" s="12"/>
      <c r="F438" s="62"/>
      <c r="G438" s="12"/>
      <c r="H438" s="57"/>
      <c r="I438" s="58"/>
      <c r="J438" s="57"/>
      <c r="K438" s="12"/>
      <c r="L438" s="59"/>
      <c r="N438" s="59"/>
    </row>
    <row r="439" spans="1:14" s="10" customFormat="1" ht="22.5" customHeight="1">
      <c r="A439" s="12" t="s">
        <v>132</v>
      </c>
      <c r="B439" s="12"/>
      <c r="C439" s="12"/>
      <c r="D439" s="12"/>
      <c r="E439" s="12"/>
      <c r="F439" s="62"/>
      <c r="G439" s="12"/>
      <c r="H439" s="57"/>
      <c r="I439" s="58"/>
      <c r="J439" s="57"/>
      <c r="K439" s="12"/>
      <c r="L439" s="59"/>
      <c r="N439" s="59"/>
    </row>
    <row r="440" spans="1:14" s="10" customFormat="1" ht="22.5" customHeight="1">
      <c r="A440" s="12" t="s">
        <v>133</v>
      </c>
      <c r="B440" s="12"/>
      <c r="C440" s="12"/>
      <c r="D440" s="12"/>
      <c r="E440" s="12"/>
      <c r="F440" s="62"/>
      <c r="G440" s="12"/>
      <c r="H440" s="57"/>
      <c r="I440" s="58"/>
      <c r="J440" s="57"/>
      <c r="K440" s="12"/>
      <c r="L440" s="59"/>
      <c r="N440" s="59"/>
    </row>
    <row r="441" spans="1:14" s="10" customFormat="1" ht="22.5" customHeight="1">
      <c r="A441" s="12" t="s">
        <v>476</v>
      </c>
      <c r="B441" s="12"/>
      <c r="C441" s="12"/>
      <c r="D441" s="12"/>
      <c r="E441" s="12"/>
      <c r="F441" s="62"/>
      <c r="G441" s="12"/>
      <c r="H441" s="57"/>
      <c r="I441" s="58"/>
      <c r="J441" s="57"/>
      <c r="K441" s="12"/>
      <c r="L441" s="59"/>
      <c r="N441" s="59"/>
    </row>
    <row r="442" spans="1:14" s="10" customFormat="1" ht="22.5" customHeight="1">
      <c r="A442" s="12" t="s">
        <v>35</v>
      </c>
      <c r="B442" s="12"/>
      <c r="D442" s="12"/>
      <c r="E442" s="12"/>
      <c r="F442" s="59"/>
      <c r="G442" s="12"/>
      <c r="H442" s="57"/>
      <c r="I442" s="58"/>
      <c r="J442" s="57"/>
      <c r="K442" s="12"/>
      <c r="L442" s="59"/>
      <c r="N442" s="59"/>
    </row>
    <row r="443" spans="1:14" s="10" customFormat="1" ht="22.5" customHeight="1">
      <c r="A443" s="12" t="s">
        <v>134</v>
      </c>
      <c r="B443" s="12"/>
      <c r="D443" s="12"/>
      <c r="E443" s="12"/>
      <c r="F443" s="62"/>
      <c r="G443" s="12"/>
      <c r="H443" s="57"/>
      <c r="I443" s="58"/>
      <c r="J443" s="59"/>
      <c r="K443" s="12"/>
      <c r="L443" s="59"/>
      <c r="N443" s="59"/>
    </row>
    <row r="444" spans="1:14" s="10" customFormat="1" ht="22.5" customHeight="1">
      <c r="A444" s="12" t="s">
        <v>135</v>
      </c>
      <c r="B444" s="12"/>
      <c r="D444" s="12"/>
      <c r="E444" s="12"/>
      <c r="F444" s="62"/>
      <c r="G444" s="12"/>
      <c r="H444" s="57"/>
      <c r="I444" s="58"/>
      <c r="J444" s="59"/>
      <c r="K444" s="12"/>
      <c r="L444" s="59"/>
      <c r="N444" s="59"/>
    </row>
    <row r="445" spans="1:14" s="10" customFormat="1" ht="22.5" customHeight="1">
      <c r="A445" s="12" t="s">
        <v>136</v>
      </c>
      <c r="B445" s="12"/>
      <c r="D445" s="12"/>
      <c r="E445" s="12"/>
      <c r="F445" s="62"/>
      <c r="G445" s="12"/>
      <c r="H445" s="57"/>
      <c r="I445" s="58"/>
      <c r="J445" s="57"/>
      <c r="K445" s="12"/>
      <c r="L445" s="59"/>
      <c r="N445" s="59"/>
    </row>
    <row r="446" spans="1:14" s="10" customFormat="1" ht="22.5" customHeight="1">
      <c r="A446" s="12" t="s">
        <v>137</v>
      </c>
      <c r="B446" s="12"/>
      <c r="D446" s="12"/>
      <c r="E446" s="12"/>
      <c r="F446" s="36"/>
      <c r="G446" s="12"/>
      <c r="H446" s="57"/>
      <c r="I446" s="58"/>
      <c r="J446" s="57"/>
      <c r="K446" s="12"/>
      <c r="L446" s="59"/>
      <c r="N446" s="59"/>
    </row>
    <row r="447" spans="1:14" s="10" customFormat="1" ht="22.5" customHeight="1">
      <c r="A447" s="12" t="s">
        <v>138</v>
      </c>
      <c r="B447" s="12"/>
      <c r="C447" s="12"/>
      <c r="D447" s="12"/>
      <c r="E447" s="12"/>
      <c r="F447" s="36"/>
      <c r="G447" s="12"/>
      <c r="H447" s="62"/>
      <c r="I447" s="12"/>
      <c r="J447" s="36"/>
      <c r="K447" s="12"/>
      <c r="L447" s="59"/>
      <c r="N447" s="59"/>
    </row>
    <row r="448" spans="1:14" s="10" customFormat="1" ht="22.5" customHeight="1">
      <c r="A448" s="10" t="s">
        <v>139</v>
      </c>
      <c r="D448" s="12"/>
      <c r="E448" s="12"/>
      <c r="F448" s="36"/>
      <c r="G448" s="12"/>
      <c r="H448" s="57"/>
      <c r="I448" s="58"/>
      <c r="J448" s="36"/>
      <c r="K448" s="12"/>
      <c r="L448" s="59"/>
      <c r="N448" s="59"/>
    </row>
    <row r="449" spans="1:14" s="10" customFormat="1" ht="22.5" customHeight="1">
      <c r="A449" s="10" t="s">
        <v>140</v>
      </c>
      <c r="F449" s="59"/>
      <c r="G449" s="59"/>
      <c r="H449" s="59"/>
      <c r="J449" s="36"/>
      <c r="L449" s="59"/>
      <c r="N449" s="59"/>
    </row>
    <row r="450" spans="6:14" s="10" customFormat="1" ht="22.5" customHeight="1">
      <c r="F450" s="59"/>
      <c r="G450" s="59"/>
      <c r="H450" s="59"/>
      <c r="J450" s="36"/>
      <c r="L450" s="59"/>
      <c r="N450" s="59"/>
    </row>
    <row r="451" spans="1:17" s="10" customFormat="1" ht="23.25" customHeight="1">
      <c r="A451" s="25" t="s">
        <v>355</v>
      </c>
      <c r="B451" s="25"/>
      <c r="D451" s="11"/>
      <c r="E451" s="11"/>
      <c r="F451" s="36"/>
      <c r="G451" s="11"/>
      <c r="H451" s="36"/>
      <c r="I451" s="15"/>
      <c r="J451" s="36"/>
      <c r="K451" s="30"/>
      <c r="L451" s="59"/>
      <c r="N451" s="59"/>
      <c r="Q451" s="59"/>
    </row>
    <row r="452" spans="1:17" s="10" customFormat="1" ht="23.25" customHeight="1">
      <c r="A452" s="25"/>
      <c r="B452" s="25"/>
      <c r="D452" s="11"/>
      <c r="E452" s="510" t="s">
        <v>429</v>
      </c>
      <c r="F452" s="510"/>
      <c r="G452" s="510"/>
      <c r="H452" s="510"/>
      <c r="I452" s="510"/>
      <c r="J452" s="510"/>
      <c r="K452" s="510"/>
      <c r="L452" s="510"/>
      <c r="M452" s="510"/>
      <c r="N452" s="510"/>
      <c r="O452" s="510"/>
      <c r="Q452" s="59"/>
    </row>
    <row r="453" spans="5:17" s="10" customFormat="1" ht="23.25" customHeight="1">
      <c r="E453" s="504" t="s">
        <v>142</v>
      </c>
      <c r="F453" s="504"/>
      <c r="G453" s="504"/>
      <c r="H453" s="62"/>
      <c r="I453" s="504" t="s">
        <v>358</v>
      </c>
      <c r="J453" s="504"/>
      <c r="K453" s="504"/>
      <c r="M453" s="504" t="s">
        <v>143</v>
      </c>
      <c r="N453" s="504"/>
      <c r="O453" s="504"/>
      <c r="Q453" s="59"/>
    </row>
    <row r="454" spans="5:17" s="10" customFormat="1" ht="23.25" customHeight="1">
      <c r="E454" s="505" t="s">
        <v>144</v>
      </c>
      <c r="F454" s="505"/>
      <c r="G454" s="505"/>
      <c r="H454" s="62"/>
      <c r="I454" s="505" t="s">
        <v>145</v>
      </c>
      <c r="J454" s="505"/>
      <c r="K454" s="505"/>
      <c r="M454" s="505" t="s">
        <v>144</v>
      </c>
      <c r="N454" s="505"/>
      <c r="O454" s="505"/>
      <c r="Q454" s="59"/>
    </row>
    <row r="455" spans="1:17" s="10" customFormat="1" ht="23.25" customHeight="1">
      <c r="A455" s="62"/>
      <c r="B455" s="62"/>
      <c r="C455" s="62"/>
      <c r="D455" s="62"/>
      <c r="E455" s="102">
        <v>2004</v>
      </c>
      <c r="F455" s="59"/>
      <c r="G455" s="102">
        <v>2003</v>
      </c>
      <c r="H455" s="59"/>
      <c r="I455" s="102">
        <v>2004</v>
      </c>
      <c r="J455" s="57"/>
      <c r="K455" s="102">
        <v>2003</v>
      </c>
      <c r="L455" s="59"/>
      <c r="M455" s="102">
        <v>2004</v>
      </c>
      <c r="N455" s="57"/>
      <c r="O455" s="102">
        <v>2003</v>
      </c>
      <c r="Q455" s="59"/>
    </row>
    <row r="456" spans="1:17" s="10" customFormat="1" ht="23.25" customHeight="1">
      <c r="A456" s="104"/>
      <c r="G456" s="138"/>
      <c r="H456" s="142"/>
      <c r="I456" s="138"/>
      <c r="J456" s="143"/>
      <c r="K456" s="138"/>
      <c r="L456" s="142"/>
      <c r="M456" s="138"/>
      <c r="N456" s="142"/>
      <c r="O456" s="138"/>
      <c r="Q456" s="59"/>
    </row>
    <row r="457" spans="1:17" s="10" customFormat="1" ht="25.5" customHeight="1">
      <c r="A457" s="25" t="s">
        <v>146</v>
      </c>
      <c r="G457" s="152"/>
      <c r="H457" s="152"/>
      <c r="I457" s="152"/>
      <c r="J457" s="152"/>
      <c r="K457" s="152"/>
      <c r="L457" s="152"/>
      <c r="M457" s="152"/>
      <c r="N457" s="152"/>
      <c r="O457" s="142"/>
      <c r="Q457" s="59"/>
    </row>
    <row r="458" spans="1:17" s="10" customFormat="1" ht="25.5" customHeight="1" thickBot="1">
      <c r="A458" s="10" t="s">
        <v>520</v>
      </c>
      <c r="E458" s="301">
        <v>-9298253</v>
      </c>
      <c r="F458" s="142"/>
      <c r="G458" s="141">
        <v>1433089</v>
      </c>
      <c r="H458" s="143"/>
      <c r="I458" s="141">
        <v>222382435</v>
      </c>
      <c r="J458" s="142"/>
      <c r="K458" s="141">
        <v>167480025</v>
      </c>
      <c r="L458" s="142"/>
      <c r="M458" s="300">
        <f>+E458/I458</f>
        <v>-0.041811993829458695</v>
      </c>
      <c r="N458" s="142"/>
      <c r="O458" s="300">
        <f>+G458/K458</f>
        <v>0.008556775651305283</v>
      </c>
      <c r="Q458" s="59"/>
    </row>
    <row r="459" spans="1:17" s="10" customFormat="1" ht="25.5" customHeight="1" thickTop="1">
      <c r="A459" s="10" t="s">
        <v>521</v>
      </c>
      <c r="G459" s="138"/>
      <c r="H459" s="142"/>
      <c r="I459" s="138"/>
      <c r="J459" s="143"/>
      <c r="K459" s="138"/>
      <c r="L459" s="142"/>
      <c r="M459" s="138"/>
      <c r="N459" s="142"/>
      <c r="O459" s="138"/>
      <c r="Q459" s="59"/>
    </row>
    <row r="460" spans="1:17" s="10" customFormat="1" ht="25.5" customHeight="1">
      <c r="A460" s="10" t="s">
        <v>522</v>
      </c>
      <c r="G460" s="138"/>
      <c r="H460" s="142"/>
      <c r="I460" s="138"/>
      <c r="J460" s="143"/>
      <c r="K460" s="138"/>
      <c r="L460" s="142"/>
      <c r="M460" s="138"/>
      <c r="N460" s="142"/>
      <c r="O460" s="138"/>
      <c r="Q460" s="59"/>
    </row>
    <row r="461" spans="1:17" s="10" customFormat="1" ht="25.5" customHeight="1">
      <c r="A461" s="10" t="s">
        <v>523</v>
      </c>
      <c r="E461" s="489">
        <v>0</v>
      </c>
      <c r="G461" s="489">
        <v>0</v>
      </c>
      <c r="H461" s="142"/>
      <c r="I461" s="450">
        <v>62732652</v>
      </c>
      <c r="J461" s="143"/>
      <c r="K461" s="482">
        <v>0</v>
      </c>
      <c r="L461" s="142"/>
      <c r="M461" s="142"/>
      <c r="N461" s="142"/>
      <c r="O461" s="138"/>
      <c r="Q461" s="59"/>
    </row>
    <row r="462" spans="1:17" s="10" customFormat="1" ht="25.5" customHeight="1">
      <c r="A462" s="25" t="s">
        <v>150</v>
      </c>
      <c r="G462" s="152"/>
      <c r="H462" s="152"/>
      <c r="I462" s="152"/>
      <c r="J462" s="152"/>
      <c r="K462" s="152"/>
      <c r="L462" s="152"/>
      <c r="M462" s="152"/>
      <c r="N462" s="152"/>
      <c r="O462" s="152"/>
      <c r="Q462" s="59"/>
    </row>
    <row r="463" spans="1:17" s="10" customFormat="1" ht="25.5" customHeight="1">
      <c r="A463" s="10" t="s">
        <v>524</v>
      </c>
      <c r="G463" s="152"/>
      <c r="H463" s="152"/>
      <c r="I463" s="152"/>
      <c r="J463" s="152"/>
      <c r="K463" s="152"/>
      <c r="L463" s="152"/>
      <c r="M463" s="152"/>
      <c r="N463" s="152"/>
      <c r="O463" s="152"/>
      <c r="Q463" s="59"/>
    </row>
    <row r="464" spans="1:17" s="10" customFormat="1" ht="25.5" customHeight="1">
      <c r="A464" s="10" t="s">
        <v>525</v>
      </c>
      <c r="Q464" s="59"/>
    </row>
    <row r="465" spans="1:15" s="10" customFormat="1" ht="22.5" customHeight="1" thickBot="1">
      <c r="A465" s="10" t="s">
        <v>523</v>
      </c>
      <c r="E465" s="302">
        <f>+E458+G461</f>
        <v>-9298253</v>
      </c>
      <c r="F465" s="142"/>
      <c r="G465" s="153">
        <f>G458+G461</f>
        <v>1433089</v>
      </c>
      <c r="H465" s="143"/>
      <c r="I465" s="153">
        <f>+I458+I461</f>
        <v>285115087</v>
      </c>
      <c r="J465" s="142"/>
      <c r="K465" s="153">
        <f>+K458+M461</f>
        <v>167480025</v>
      </c>
      <c r="L465" s="142"/>
      <c r="M465" s="303">
        <v>-0.0326</v>
      </c>
      <c r="N465" s="142"/>
      <c r="O465" s="154">
        <f>+G465/K465</f>
        <v>0.008556775651305283</v>
      </c>
    </row>
    <row r="466" spans="7:15" s="10" customFormat="1" ht="22.5" customHeight="1" thickTop="1">
      <c r="G466" s="106"/>
      <c r="H466" s="142"/>
      <c r="I466" s="106"/>
      <c r="J466" s="143"/>
      <c r="K466" s="106"/>
      <c r="L466" s="142"/>
      <c r="M466" s="106"/>
      <c r="N466" s="142"/>
      <c r="O466" s="155"/>
    </row>
    <row r="467" spans="4:14" s="10" customFormat="1" ht="22.5" customHeight="1">
      <c r="D467" s="11"/>
      <c r="E467" s="11"/>
      <c r="F467" s="36"/>
      <c r="G467" s="11"/>
      <c r="H467" s="36"/>
      <c r="I467" s="15"/>
      <c r="J467" s="36"/>
      <c r="L467" s="59"/>
      <c r="N467" s="59"/>
    </row>
    <row r="468" spans="4:17" s="10" customFormat="1" ht="25.5" customHeight="1">
      <c r="D468" s="11"/>
      <c r="E468" s="11"/>
      <c r="F468" s="11"/>
      <c r="G468" s="11"/>
      <c r="H468" s="36"/>
      <c r="I468" s="15"/>
      <c r="J468" s="36"/>
      <c r="L468" s="59"/>
      <c r="N468" s="59"/>
      <c r="O468" s="32" t="s">
        <v>141</v>
      </c>
      <c r="Q468" s="59"/>
    </row>
    <row r="469" spans="4:17" s="10" customFormat="1" ht="19.5">
      <c r="D469" s="11"/>
      <c r="E469" s="11"/>
      <c r="F469" s="11"/>
      <c r="G469" s="11"/>
      <c r="H469" s="36"/>
      <c r="I469" s="15"/>
      <c r="J469" s="36"/>
      <c r="L469" s="59"/>
      <c r="N469" s="59"/>
      <c r="Q469" s="59"/>
    </row>
    <row r="470" spans="1:14" s="10" customFormat="1" ht="22.5" customHeight="1">
      <c r="A470" s="25" t="s">
        <v>430</v>
      </c>
      <c r="B470" s="25"/>
      <c r="D470" s="11"/>
      <c r="E470" s="11"/>
      <c r="F470" s="36"/>
      <c r="G470" s="11"/>
      <c r="H470" s="36"/>
      <c r="I470" s="15"/>
      <c r="J470" s="36"/>
      <c r="K470" s="30"/>
      <c r="L470" s="59"/>
      <c r="N470" s="59"/>
    </row>
    <row r="471" spans="1:16" s="10" customFormat="1" ht="22.5" customHeight="1">
      <c r="A471" s="25"/>
      <c r="B471" s="25"/>
      <c r="D471" s="11"/>
      <c r="E471" s="510" t="s">
        <v>431</v>
      </c>
      <c r="F471" s="510"/>
      <c r="G471" s="510"/>
      <c r="H471" s="510"/>
      <c r="I471" s="510"/>
      <c r="J471" s="510"/>
      <c r="K471" s="510"/>
      <c r="L471" s="510"/>
      <c r="M471" s="510"/>
      <c r="N471" s="510"/>
      <c r="O471" s="510"/>
      <c r="P471" s="350"/>
    </row>
    <row r="472" spans="5:16" s="10" customFormat="1" ht="22.5" customHeight="1">
      <c r="E472" s="504" t="s">
        <v>142</v>
      </c>
      <c r="F472" s="504"/>
      <c r="G472" s="504"/>
      <c r="H472" s="62"/>
      <c r="I472" s="504" t="s">
        <v>358</v>
      </c>
      <c r="J472" s="504"/>
      <c r="K472" s="504"/>
      <c r="M472" s="504" t="s">
        <v>143</v>
      </c>
      <c r="N472" s="504"/>
      <c r="O472" s="504"/>
      <c r="P472" s="62"/>
    </row>
    <row r="473" spans="5:16" s="10" customFormat="1" ht="22.5" customHeight="1">
      <c r="E473" s="505" t="s">
        <v>144</v>
      </c>
      <c r="F473" s="505"/>
      <c r="G473" s="505"/>
      <c r="H473" s="62"/>
      <c r="I473" s="505" t="s">
        <v>145</v>
      </c>
      <c r="J473" s="505"/>
      <c r="K473" s="505"/>
      <c r="M473" s="505" t="s">
        <v>144</v>
      </c>
      <c r="N473" s="505"/>
      <c r="O473" s="505"/>
      <c r="P473" s="62"/>
    </row>
    <row r="474" spans="1:16" s="10" customFormat="1" ht="22.5" customHeight="1">
      <c r="A474" s="62"/>
      <c r="B474" s="62"/>
      <c r="C474" s="62"/>
      <c r="D474" s="62"/>
      <c r="E474" s="102">
        <v>2004</v>
      </c>
      <c r="F474" s="59"/>
      <c r="G474" s="102">
        <v>2003</v>
      </c>
      <c r="H474" s="59"/>
      <c r="I474" s="102">
        <v>2004</v>
      </c>
      <c r="J474" s="57"/>
      <c r="K474" s="102">
        <v>2003</v>
      </c>
      <c r="L474" s="59"/>
      <c r="M474" s="102">
        <v>2004</v>
      </c>
      <c r="N474" s="57"/>
      <c r="O474" s="102">
        <v>2003</v>
      </c>
      <c r="P474" s="104"/>
    </row>
    <row r="475" spans="1:16" s="10" customFormat="1" ht="4.5" customHeight="1">
      <c r="A475" s="104"/>
      <c r="G475" s="138"/>
      <c r="H475" s="142"/>
      <c r="I475" s="138"/>
      <c r="J475" s="143"/>
      <c r="K475" s="138"/>
      <c r="L475" s="142"/>
      <c r="M475" s="138"/>
      <c r="N475" s="142"/>
      <c r="O475" s="138"/>
      <c r="P475" s="142"/>
    </row>
    <row r="476" spans="1:15" s="10" customFormat="1" ht="25.5" customHeight="1">
      <c r="A476" s="25" t="s">
        <v>146</v>
      </c>
      <c r="G476" s="152"/>
      <c r="H476" s="152"/>
      <c r="I476" s="152"/>
      <c r="J476" s="152"/>
      <c r="K476" s="152"/>
      <c r="L476" s="152"/>
      <c r="M476" s="152"/>
      <c r="N476" s="152"/>
      <c r="O476" s="142"/>
    </row>
    <row r="477" spans="1:16" s="10" customFormat="1" ht="25.5" customHeight="1" thickBot="1">
      <c r="A477" s="10" t="s">
        <v>520</v>
      </c>
      <c r="E477" s="301">
        <v>-13143711</v>
      </c>
      <c r="F477" s="142"/>
      <c r="G477" s="141">
        <f>+O134</f>
        <v>2557126</v>
      </c>
      <c r="H477" s="143"/>
      <c r="I477" s="141">
        <v>222382435</v>
      </c>
      <c r="J477" s="142"/>
      <c r="K477" s="141">
        <v>167480025</v>
      </c>
      <c r="L477" s="142"/>
      <c r="M477" s="300">
        <v>-0.0591</v>
      </c>
      <c r="N477" s="142"/>
      <c r="O477" s="300">
        <f>+G477/K477</f>
        <v>0.01526824467574566</v>
      </c>
      <c r="P477" s="10" t="s">
        <v>147</v>
      </c>
    </row>
    <row r="478" spans="1:16" s="10" customFormat="1" ht="25.5" customHeight="1" thickTop="1">
      <c r="A478" s="10" t="s">
        <v>521</v>
      </c>
      <c r="G478" s="138"/>
      <c r="H478" s="142"/>
      <c r="I478" s="138"/>
      <c r="J478" s="143"/>
      <c r="K478" s="138"/>
      <c r="L478" s="142"/>
      <c r="M478" s="138"/>
      <c r="N478" s="142"/>
      <c r="O478" s="138"/>
      <c r="P478" s="10" t="s">
        <v>148</v>
      </c>
    </row>
    <row r="479" spans="1:15" s="10" customFormat="1" ht="25.5" customHeight="1">
      <c r="A479" s="10" t="s">
        <v>522</v>
      </c>
      <c r="G479" s="138"/>
      <c r="H479" s="142"/>
      <c r="I479" s="138"/>
      <c r="J479" s="143"/>
      <c r="K479" s="138"/>
      <c r="L479" s="142"/>
      <c r="M479" s="138"/>
      <c r="N479" s="142"/>
      <c r="O479" s="138"/>
    </row>
    <row r="480" spans="1:16" s="10" customFormat="1" ht="25.5" customHeight="1">
      <c r="A480" s="10" t="s">
        <v>523</v>
      </c>
      <c r="E480" s="489">
        <v>0</v>
      </c>
      <c r="G480" s="489">
        <v>0</v>
      </c>
      <c r="H480" s="142"/>
      <c r="I480" s="489">
        <v>62732652</v>
      </c>
      <c r="J480" s="143"/>
      <c r="K480" s="482">
        <v>0</v>
      </c>
      <c r="L480" s="142"/>
      <c r="M480" s="142"/>
      <c r="N480" s="142"/>
      <c r="O480" s="138"/>
      <c r="P480" s="10" t="s">
        <v>149</v>
      </c>
    </row>
    <row r="481" spans="1:15" s="10" customFormat="1" ht="25.5" customHeight="1">
      <c r="A481" s="25" t="s">
        <v>150</v>
      </c>
      <c r="G481" s="152"/>
      <c r="H481" s="152"/>
      <c r="I481" s="152"/>
      <c r="J481" s="152"/>
      <c r="K481" s="152"/>
      <c r="L481" s="152"/>
      <c r="M481" s="152"/>
      <c r="N481" s="152"/>
      <c r="O481" s="152"/>
    </row>
    <row r="482" spans="1:18" s="10" customFormat="1" ht="19.5">
      <c r="A482" s="10" t="s">
        <v>524</v>
      </c>
      <c r="G482" s="152"/>
      <c r="H482" s="152"/>
      <c r="I482" s="152"/>
      <c r="J482" s="152"/>
      <c r="K482" s="152"/>
      <c r="L482" s="152"/>
      <c r="M482" s="152"/>
      <c r="N482" s="152"/>
      <c r="O482" s="152"/>
      <c r="R482" s="32"/>
    </row>
    <row r="483" spans="1:18" s="10" customFormat="1" ht="19.5">
      <c r="A483" s="10" t="s">
        <v>525</v>
      </c>
      <c r="P483" s="10" t="s">
        <v>147</v>
      </c>
      <c r="R483" s="32"/>
    </row>
    <row r="484" spans="1:16" s="10" customFormat="1" ht="20.25" thickBot="1">
      <c r="A484" s="10" t="s">
        <v>523</v>
      </c>
      <c r="E484" s="302">
        <f>+E477+G480</f>
        <v>-13143711</v>
      </c>
      <c r="F484" s="142"/>
      <c r="G484" s="153">
        <f>+G477</f>
        <v>2557126</v>
      </c>
      <c r="H484" s="143"/>
      <c r="I484" s="153">
        <v>285115087</v>
      </c>
      <c r="J484" s="142"/>
      <c r="K484" s="153">
        <f>+K477+M480</f>
        <v>167480025</v>
      </c>
      <c r="L484" s="142"/>
      <c r="M484" s="303">
        <f>+E484/I484</f>
        <v>-0.04609966851736611</v>
      </c>
      <c r="N484" s="142"/>
      <c r="O484" s="494">
        <v>0.0153</v>
      </c>
      <c r="P484" s="10" t="s">
        <v>148</v>
      </c>
    </row>
    <row r="485" spans="1:16" ht="24" customHeight="1" thickTop="1">
      <c r="A485" s="10"/>
      <c r="B485" s="10"/>
      <c r="C485" s="10"/>
      <c r="D485" s="10"/>
      <c r="E485" s="10"/>
      <c r="F485" s="10"/>
      <c r="G485" s="106"/>
      <c r="H485" s="142"/>
      <c r="I485" s="106"/>
      <c r="J485" s="143"/>
      <c r="K485" s="106"/>
      <c r="L485" s="142"/>
      <c r="M485" s="106"/>
      <c r="N485" s="142"/>
      <c r="O485" s="155"/>
      <c r="P485" s="10" t="s">
        <v>149</v>
      </c>
    </row>
    <row r="486" spans="1:16" ht="24" customHeight="1">
      <c r="A486" s="466" t="s">
        <v>119</v>
      </c>
      <c r="B486" s="25"/>
      <c r="C486" s="25"/>
      <c r="D486" s="10"/>
      <c r="E486" s="10"/>
      <c r="F486" s="10"/>
      <c r="G486" s="106"/>
      <c r="H486" s="142"/>
      <c r="I486" s="106"/>
      <c r="J486" s="143"/>
      <c r="K486" s="106"/>
      <c r="L486" s="142"/>
      <c r="M486" s="106"/>
      <c r="N486" s="142"/>
      <c r="O486" s="155"/>
      <c r="P486" s="10"/>
    </row>
    <row r="487" spans="1:16" ht="24" customHeight="1">
      <c r="A487" s="10" t="s">
        <v>477</v>
      </c>
      <c r="B487" s="10"/>
      <c r="C487" s="10"/>
      <c r="D487" s="10"/>
      <c r="E487" s="10"/>
      <c r="F487" s="10"/>
      <c r="G487" s="106"/>
      <c r="H487" s="142"/>
      <c r="I487" s="106"/>
      <c r="J487" s="143"/>
      <c r="K487" s="106"/>
      <c r="L487" s="142"/>
      <c r="M487" s="106"/>
      <c r="N487" s="142"/>
      <c r="O487" s="155"/>
      <c r="P487" s="10"/>
    </row>
    <row r="488" spans="1:16" ht="24" customHeight="1">
      <c r="A488" s="117" t="s">
        <v>478</v>
      </c>
      <c r="B488" s="10"/>
      <c r="C488" s="10"/>
      <c r="D488" s="10"/>
      <c r="E488" s="10"/>
      <c r="F488" s="10"/>
      <c r="G488" s="106"/>
      <c r="H488" s="142"/>
      <c r="I488" s="106"/>
      <c r="J488" s="143"/>
      <c r="K488" s="106"/>
      <c r="L488" s="142"/>
      <c r="M488" s="106"/>
      <c r="N488" s="142"/>
      <c r="O488" s="155"/>
      <c r="P488" s="10"/>
    </row>
    <row r="489" spans="1:16" ht="24" customHeight="1">
      <c r="A489" s="117" t="s">
        <v>479</v>
      </c>
      <c r="B489" s="10"/>
      <c r="C489" s="10"/>
      <c r="D489" s="10"/>
      <c r="E489" s="10"/>
      <c r="F489" s="10"/>
      <c r="G489" s="106"/>
      <c r="H489" s="142"/>
      <c r="I489" s="106"/>
      <c r="J489" s="143"/>
      <c r="K489" s="106"/>
      <c r="L489" s="142"/>
      <c r="M489" s="106"/>
      <c r="N489" s="142"/>
      <c r="O489" s="155"/>
      <c r="P489" s="10"/>
    </row>
    <row r="490" spans="1:16" ht="24" customHeight="1">
      <c r="A490" s="117" t="s">
        <v>495</v>
      </c>
      <c r="B490" s="10"/>
      <c r="C490" s="10"/>
      <c r="D490" s="10"/>
      <c r="E490" s="10"/>
      <c r="F490" s="10"/>
      <c r="G490" s="106"/>
      <c r="H490" s="142"/>
      <c r="I490" s="106"/>
      <c r="J490" s="143"/>
      <c r="K490" s="106"/>
      <c r="L490" s="142"/>
      <c r="M490" s="106"/>
      <c r="N490" s="142"/>
      <c r="O490" s="155"/>
      <c r="P490" s="10"/>
    </row>
    <row r="491" spans="1:16" ht="24" customHeight="1">
      <c r="A491" s="117" t="s">
        <v>496</v>
      </c>
      <c r="B491" s="10"/>
      <c r="C491" s="10"/>
      <c r="D491" s="10"/>
      <c r="E491" s="10"/>
      <c r="F491" s="10"/>
      <c r="G491" s="106"/>
      <c r="H491" s="142"/>
      <c r="I491" s="106"/>
      <c r="J491" s="143"/>
      <c r="K491" s="106"/>
      <c r="L491" s="142"/>
      <c r="M491" s="106"/>
      <c r="N491" s="142"/>
      <c r="O491" s="155"/>
      <c r="P491" s="10"/>
    </row>
    <row r="492" spans="1:16" ht="24" customHeight="1">
      <c r="A492" s="117" t="s">
        <v>497</v>
      </c>
      <c r="B492" s="10"/>
      <c r="C492" s="10"/>
      <c r="D492" s="10"/>
      <c r="E492" s="10"/>
      <c r="F492" s="10"/>
      <c r="G492" s="106"/>
      <c r="H492" s="142"/>
      <c r="I492" s="106"/>
      <c r="J492" s="143"/>
      <c r="K492" s="106"/>
      <c r="L492" s="142"/>
      <c r="M492" s="106"/>
      <c r="N492" s="142"/>
      <c r="O492" s="155"/>
      <c r="P492" s="10"/>
    </row>
    <row r="493" spans="1:16" ht="24" customHeight="1">
      <c r="A493" s="117" t="s">
        <v>498</v>
      </c>
      <c r="B493" s="10"/>
      <c r="C493" s="10"/>
      <c r="D493" s="10"/>
      <c r="E493" s="10"/>
      <c r="F493" s="10"/>
      <c r="G493" s="106"/>
      <c r="H493" s="142"/>
      <c r="I493" s="106"/>
      <c r="J493" s="143"/>
      <c r="K493" s="106"/>
      <c r="L493" s="142"/>
      <c r="M493" s="106"/>
      <c r="N493" s="142"/>
      <c r="O493" s="155"/>
      <c r="P493" s="10"/>
    </row>
    <row r="494" spans="1:16" ht="7.5" customHeight="1">
      <c r="A494" s="117"/>
      <c r="B494" s="10"/>
      <c r="C494" s="10"/>
      <c r="D494" s="10"/>
      <c r="E494" s="10"/>
      <c r="F494" s="10"/>
      <c r="G494" s="106"/>
      <c r="H494" s="142"/>
      <c r="I494" s="106"/>
      <c r="J494" s="143"/>
      <c r="K494" s="106"/>
      <c r="L494" s="142"/>
      <c r="M494" s="106"/>
      <c r="N494" s="142"/>
      <c r="O494" s="155"/>
      <c r="P494" s="10"/>
    </row>
    <row r="495" spans="1:14" s="10" customFormat="1" ht="22.5" customHeight="1">
      <c r="A495" s="25" t="s">
        <v>433</v>
      </c>
      <c r="B495" s="25"/>
      <c r="D495" s="11"/>
      <c r="E495" s="36"/>
      <c r="F495" s="36"/>
      <c r="G495" s="36"/>
      <c r="H495" s="36"/>
      <c r="I495" s="15"/>
      <c r="J495" s="36"/>
      <c r="K495" s="56"/>
      <c r="L495" s="59"/>
      <c r="N495" s="59"/>
    </row>
    <row r="496" spans="1:14" s="10" customFormat="1" ht="22.5" customHeight="1">
      <c r="A496" s="10" t="s">
        <v>432</v>
      </c>
      <c r="D496" s="11"/>
      <c r="E496" s="36"/>
      <c r="F496" s="36"/>
      <c r="G496" s="36"/>
      <c r="H496" s="36"/>
      <c r="I496" s="15"/>
      <c r="J496" s="36"/>
      <c r="K496" s="56"/>
      <c r="L496" s="59"/>
      <c r="N496" s="59"/>
    </row>
    <row r="497" spans="1:14" s="10" customFormat="1" ht="22.5" customHeight="1">
      <c r="A497" s="117" t="s">
        <v>565</v>
      </c>
      <c r="D497" s="11"/>
      <c r="E497" s="36"/>
      <c r="F497" s="36"/>
      <c r="G497" s="36"/>
      <c r="H497" s="36"/>
      <c r="I497" s="15"/>
      <c r="J497" s="36"/>
      <c r="K497" s="56"/>
      <c r="L497" s="59"/>
      <c r="N497" s="59"/>
    </row>
    <row r="498" spans="1:14" s="10" customFormat="1" ht="22.5" customHeight="1">
      <c r="A498" s="117" t="s">
        <v>373</v>
      </c>
      <c r="D498" s="11"/>
      <c r="E498" s="36"/>
      <c r="F498" s="36"/>
      <c r="G498" s="36"/>
      <c r="H498" s="36"/>
      <c r="I498" s="15"/>
      <c r="J498" s="36"/>
      <c r="K498" s="56"/>
      <c r="L498" s="59"/>
      <c r="M498" s="59"/>
      <c r="N498" s="59"/>
    </row>
    <row r="499" spans="1:16" ht="19.5">
      <c r="A499" s="465" t="s">
        <v>379</v>
      </c>
      <c r="B499" s="10"/>
      <c r="C499" s="10"/>
      <c r="D499" s="11"/>
      <c r="E499" s="11"/>
      <c r="F499" s="11"/>
      <c r="G499" s="11"/>
      <c r="H499" s="36"/>
      <c r="I499" s="15"/>
      <c r="J499" s="36"/>
      <c r="K499" s="30"/>
      <c r="L499" s="59"/>
      <c r="M499" s="10"/>
      <c r="N499" s="59"/>
      <c r="O499" s="59"/>
      <c r="P499" s="10"/>
    </row>
    <row r="500" spans="1:14" s="10" customFormat="1" ht="22.5" customHeight="1">
      <c r="A500" s="117" t="s">
        <v>372</v>
      </c>
      <c r="F500" s="59"/>
      <c r="G500" s="59"/>
      <c r="H500" s="59"/>
      <c r="J500" s="36"/>
      <c r="L500" s="59"/>
      <c r="N500" s="59"/>
    </row>
    <row r="501" spans="1:16" ht="11.25" customHeight="1">
      <c r="A501" s="10"/>
      <c r="B501" s="64"/>
      <c r="C501" s="10"/>
      <c r="D501" s="10"/>
      <c r="E501" s="10"/>
      <c r="F501" s="10"/>
      <c r="G501" s="59"/>
      <c r="H501" s="59"/>
      <c r="I501" s="10"/>
      <c r="J501" s="36"/>
      <c r="K501" s="10"/>
      <c r="L501" s="59"/>
      <c r="M501" s="10"/>
      <c r="N501" s="59"/>
      <c r="O501" s="59"/>
      <c r="P501" s="81"/>
    </row>
    <row r="502" spans="1:16" s="10" customFormat="1" ht="22.5" customHeight="1">
      <c r="A502" s="103" t="s">
        <v>356</v>
      </c>
      <c r="B502" s="117"/>
      <c r="D502" s="11"/>
      <c r="E502" s="11"/>
      <c r="F502" s="36"/>
      <c r="G502" s="351"/>
      <c r="H502" s="351"/>
      <c r="I502" s="351"/>
      <c r="J502" s="351"/>
      <c r="K502" s="351"/>
      <c r="L502" s="351"/>
      <c r="M502" s="351"/>
      <c r="N502" s="351"/>
      <c r="O502" s="59"/>
      <c r="P502" s="351"/>
    </row>
    <row r="503" spans="1:16" s="10" customFormat="1" ht="22.5" customHeight="1">
      <c r="A503" s="117" t="s">
        <v>526</v>
      </c>
      <c r="B503" s="117"/>
      <c r="D503" s="11"/>
      <c r="E503" s="11"/>
      <c r="F503" s="36"/>
      <c r="G503" s="351"/>
      <c r="H503" s="351"/>
      <c r="I503" s="351"/>
      <c r="J503" s="351"/>
      <c r="K503" s="351"/>
      <c r="L503" s="351"/>
      <c r="M503" s="351"/>
      <c r="N503" s="351"/>
      <c r="O503" s="59"/>
      <c r="P503" s="351"/>
    </row>
    <row r="504" spans="1:16" s="10" customFormat="1" ht="22.5" customHeight="1">
      <c r="A504" s="117" t="s">
        <v>527</v>
      </c>
      <c r="B504" s="117"/>
      <c r="D504" s="11"/>
      <c r="E504" s="11"/>
      <c r="F504" s="36"/>
      <c r="G504" s="351"/>
      <c r="H504" s="351"/>
      <c r="I504" s="351"/>
      <c r="J504" s="351"/>
      <c r="K504" s="351"/>
      <c r="L504" s="351"/>
      <c r="M504" s="351"/>
      <c r="N504" s="351"/>
      <c r="O504" s="59"/>
      <c r="P504" s="351"/>
    </row>
    <row r="505" ht="18">
      <c r="A505" s="81" t="s">
        <v>480</v>
      </c>
    </row>
    <row r="507" ht="19.5">
      <c r="A507" s="103" t="s">
        <v>481</v>
      </c>
    </row>
    <row r="508" ht="19.5">
      <c r="A508" s="117" t="s">
        <v>482</v>
      </c>
    </row>
    <row r="509" ht="19.5">
      <c r="A509" s="10"/>
    </row>
  </sheetData>
  <mergeCells count="40">
    <mergeCell ref="A263:O265"/>
    <mergeCell ref="A15:O15"/>
    <mergeCell ref="A11:O11"/>
    <mergeCell ref="A12:O12"/>
    <mergeCell ref="A13:O13"/>
    <mergeCell ref="A14:O14"/>
    <mergeCell ref="A80:O80"/>
    <mergeCell ref="A117:O117"/>
    <mergeCell ref="A41:O41"/>
    <mergeCell ref="A42:N42"/>
    <mergeCell ref="M158:O158"/>
    <mergeCell ref="A43:O43"/>
    <mergeCell ref="A78:O78"/>
    <mergeCell ref="A115:O115"/>
    <mergeCell ref="A116:M116"/>
    <mergeCell ref="K300:M300"/>
    <mergeCell ref="I473:K473"/>
    <mergeCell ref="M472:O472"/>
    <mergeCell ref="M473:O473"/>
    <mergeCell ref="E471:O471"/>
    <mergeCell ref="E472:G472"/>
    <mergeCell ref="E473:G473"/>
    <mergeCell ref="I472:K472"/>
    <mergeCell ref="E452:O452"/>
    <mergeCell ref="E453:G453"/>
    <mergeCell ref="A197:M197"/>
    <mergeCell ref="A79:M79"/>
    <mergeCell ref="I119:K119"/>
    <mergeCell ref="A223:O227"/>
    <mergeCell ref="A198:O198"/>
    <mergeCell ref="A199:O199"/>
    <mergeCell ref="M119:O119"/>
    <mergeCell ref="A154:O154"/>
    <mergeCell ref="A155:M155"/>
    <mergeCell ref="A156:O156"/>
    <mergeCell ref="I453:K453"/>
    <mergeCell ref="M453:O453"/>
    <mergeCell ref="E454:G454"/>
    <mergeCell ref="I454:K454"/>
    <mergeCell ref="M454:O454"/>
  </mergeCells>
  <printOptions/>
  <pageMargins left="0.36" right="0.3" top="0.6299212598425197" bottom="0.42" header="0.3937007874015748" footer="0.31496062992125984"/>
  <pageSetup horizontalDpi="300" verticalDpi="300" orientation="portrait" paperSize="9" scale="87" r:id="rId2"/>
  <rowBreaks count="12" manualBreakCount="12">
    <brk id="38" max="14" man="1"/>
    <brk id="75" max="14" man="1"/>
    <brk id="112" max="14" man="1"/>
    <brk id="151" max="14" man="1"/>
    <brk id="194" max="14" man="1"/>
    <brk id="234" max="14" man="1"/>
    <brk id="273" max="14" man="1"/>
    <brk id="312" max="14" man="1"/>
    <brk id="349" max="14" man="1"/>
    <brk id="390" max="14" man="1"/>
    <brk id="430" max="14" man="1"/>
    <brk id="467" max="14"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1:T88"/>
  <sheetViews>
    <sheetView zoomScale="90" zoomScaleNormal="90" workbookViewId="0" topLeftCell="A1">
      <selection activeCell="C10" sqref="C10"/>
    </sheetView>
  </sheetViews>
  <sheetFormatPr defaultColWidth="9.140625" defaultRowHeight="21" customHeight="1"/>
  <cols>
    <col min="1" max="1" width="25.00390625" style="152" customWidth="1"/>
    <col min="2" max="2" width="0.42578125" style="152" hidden="1" customWidth="1"/>
    <col min="3" max="3" width="5.140625" style="152" customWidth="1"/>
    <col min="4" max="4" width="0.42578125" style="152" customWidth="1"/>
    <col min="5" max="5" width="9.140625" style="152" customWidth="1"/>
    <col min="6" max="6" width="0.42578125" style="142" customWidth="1"/>
    <col min="7" max="7" width="9.28125" style="152" customWidth="1"/>
    <col min="8" max="8" width="0.42578125" style="142" customWidth="1"/>
    <col min="9" max="9" width="11.140625" style="152" customWidth="1"/>
    <col min="10" max="10" width="0.42578125" style="142" customWidth="1"/>
    <col min="11" max="11" width="11.57421875" style="152" customWidth="1"/>
    <col min="12" max="12" width="0.42578125" style="142" customWidth="1"/>
    <col min="13" max="13" width="10.8515625" style="142" customWidth="1"/>
    <col min="14" max="14" width="0.42578125" style="142" customWidth="1"/>
    <col min="15" max="15" width="11.28125" style="152" customWidth="1"/>
    <col min="16" max="16" width="0.42578125" style="142" customWidth="1"/>
    <col min="17" max="17" width="11.140625" style="152" customWidth="1"/>
    <col min="18" max="18" width="0.2890625" style="142" customWidth="1"/>
    <col min="19" max="19" width="11.140625" style="152" customWidth="1"/>
    <col min="20" max="16384" width="9.140625" style="152" customWidth="1"/>
  </cols>
  <sheetData>
    <row r="1" spans="3:19" ht="21" customHeight="1">
      <c r="C1" s="101"/>
      <c r="D1" s="101"/>
      <c r="E1" s="101"/>
      <c r="F1" s="110"/>
      <c r="G1" s="101"/>
      <c r="H1" s="110"/>
      <c r="I1" s="101"/>
      <c r="J1" s="110"/>
      <c r="L1" s="110"/>
      <c r="M1" s="110"/>
      <c r="N1" s="110"/>
      <c r="O1" s="101"/>
      <c r="P1" s="110"/>
      <c r="Q1" s="101"/>
      <c r="R1" s="110"/>
      <c r="S1" s="32" t="s">
        <v>157</v>
      </c>
    </row>
    <row r="2" spans="3:19" s="10" customFormat="1" ht="22.5" customHeight="1">
      <c r="C2" s="45"/>
      <c r="D2" s="45"/>
      <c r="E2" s="45"/>
      <c r="F2" s="55"/>
      <c r="G2" s="45"/>
      <c r="H2" s="55"/>
      <c r="I2" s="45"/>
      <c r="J2" s="55"/>
      <c r="L2" s="55"/>
      <c r="M2" s="55"/>
      <c r="N2" s="55"/>
      <c r="O2" s="45"/>
      <c r="P2" s="55"/>
      <c r="Q2" s="45"/>
      <c r="R2" s="55"/>
      <c r="S2" s="45"/>
    </row>
    <row r="3" spans="1:19" ht="21" customHeight="1">
      <c r="A3" s="25" t="s">
        <v>196</v>
      </c>
      <c r="B3" s="285"/>
      <c r="C3" s="101"/>
      <c r="D3" s="101"/>
      <c r="E3" s="101"/>
      <c r="F3" s="110"/>
      <c r="G3" s="101"/>
      <c r="H3" s="110"/>
      <c r="I3" s="101"/>
      <c r="J3" s="110"/>
      <c r="K3" s="101"/>
      <c r="L3" s="110"/>
      <c r="M3" s="359" t="s">
        <v>162</v>
      </c>
      <c r="N3" s="359"/>
      <c r="O3" s="101"/>
      <c r="P3" s="110"/>
      <c r="Q3" s="101"/>
      <c r="R3" s="110"/>
      <c r="S3" s="32" t="s">
        <v>159</v>
      </c>
    </row>
    <row r="4" spans="1:19" s="10" customFormat="1" ht="21" customHeight="1">
      <c r="A4" s="61"/>
      <c r="B4" s="61"/>
      <c r="E4" s="495" t="s">
        <v>160</v>
      </c>
      <c r="F4" s="359"/>
      <c r="G4" s="495"/>
      <c r="H4" s="495"/>
      <c r="I4" s="359" t="s">
        <v>161</v>
      </c>
      <c r="J4" s="495"/>
      <c r="K4" s="359" t="s">
        <v>162</v>
      </c>
      <c r="L4" s="495"/>
      <c r="M4" s="359" t="s">
        <v>165</v>
      </c>
      <c r="N4" s="359"/>
      <c r="O4" s="496" t="s">
        <v>115</v>
      </c>
      <c r="P4" s="495"/>
      <c r="Q4" s="495"/>
      <c r="R4" s="495"/>
      <c r="S4" s="81"/>
    </row>
    <row r="5" spans="1:19" s="10" customFormat="1" ht="21" customHeight="1">
      <c r="A5" s="361" t="s">
        <v>354</v>
      </c>
      <c r="B5" s="12"/>
      <c r="E5" s="497" t="s">
        <v>484</v>
      </c>
      <c r="F5" s="498"/>
      <c r="G5" s="497" t="s">
        <v>163</v>
      </c>
      <c r="H5" s="499"/>
      <c r="I5" s="500" t="s">
        <v>164</v>
      </c>
      <c r="J5" s="499"/>
      <c r="K5" s="500" t="s">
        <v>165</v>
      </c>
      <c r="L5" s="499"/>
      <c r="M5" s="499" t="s">
        <v>378</v>
      </c>
      <c r="N5" s="499"/>
      <c r="O5" s="500" t="s">
        <v>116</v>
      </c>
      <c r="P5" s="499"/>
      <c r="Q5" s="501" t="s">
        <v>166</v>
      </c>
      <c r="R5" s="499"/>
      <c r="S5" s="502" t="s">
        <v>167</v>
      </c>
    </row>
    <row r="6" spans="1:19" ht="21" customHeight="1">
      <c r="A6" s="354" t="s">
        <v>168</v>
      </c>
      <c r="B6" s="354"/>
      <c r="C6" s="313"/>
      <c r="E6" s="101">
        <v>32846</v>
      </c>
      <c r="F6" s="110"/>
      <c r="G6" s="101">
        <v>83516</v>
      </c>
      <c r="H6" s="110"/>
      <c r="I6" s="101">
        <v>3573</v>
      </c>
      <c r="J6" s="110"/>
      <c r="K6" s="101">
        <v>38229</v>
      </c>
      <c r="L6" s="110"/>
      <c r="M6" s="89">
        <v>0</v>
      </c>
      <c r="N6" s="110"/>
      <c r="O6" s="101">
        <v>14764</v>
      </c>
      <c r="P6" s="110"/>
      <c r="Q6" s="101">
        <v>2921</v>
      </c>
      <c r="R6" s="110"/>
      <c r="S6" s="101">
        <f>SUM(E6:Q6)</f>
        <v>175849</v>
      </c>
    </row>
    <row r="7" spans="1:19" ht="21" customHeight="1">
      <c r="A7" s="355" t="s">
        <v>169</v>
      </c>
      <c r="B7" s="355"/>
      <c r="C7" s="313"/>
      <c r="E7" s="94">
        <v>0</v>
      </c>
      <c r="F7" s="290"/>
      <c r="G7" s="94">
        <v>0</v>
      </c>
      <c r="H7" s="290"/>
      <c r="I7" s="94">
        <v>0</v>
      </c>
      <c r="J7" s="110"/>
      <c r="K7" s="94">
        <v>8356</v>
      </c>
      <c r="L7" s="290"/>
      <c r="M7" s="96">
        <v>1077</v>
      </c>
      <c r="N7" s="290"/>
      <c r="O7" s="94">
        <v>442</v>
      </c>
      <c r="P7" s="290"/>
      <c r="Q7" s="94">
        <v>1232</v>
      </c>
      <c r="R7" s="290"/>
      <c r="S7" s="291">
        <f>SUM(E7:Q7)</f>
        <v>11107</v>
      </c>
    </row>
    <row r="8" spans="1:19" ht="21" customHeight="1">
      <c r="A8" s="355" t="s">
        <v>174</v>
      </c>
      <c r="B8" s="355"/>
      <c r="C8" s="313"/>
      <c r="E8" s="292">
        <f>SUM(E6:E7)</f>
        <v>32846</v>
      </c>
      <c r="F8" s="110"/>
      <c r="G8" s="292">
        <f>SUM(G6:G7)</f>
        <v>83516</v>
      </c>
      <c r="H8" s="110"/>
      <c r="I8" s="292">
        <f>SUM(I6:I7)</f>
        <v>3573</v>
      </c>
      <c r="J8" s="110"/>
      <c r="K8" s="292">
        <f>SUM(K6:K7)</f>
        <v>46585</v>
      </c>
      <c r="L8" s="110"/>
      <c r="M8" s="293">
        <f>+M7</f>
        <v>1077</v>
      </c>
      <c r="N8" s="110"/>
      <c r="O8" s="292">
        <f>SUM(O6:O7)</f>
        <v>15206</v>
      </c>
      <c r="P8" s="110"/>
      <c r="Q8" s="292">
        <f>SUM(Q6:Q7)</f>
        <v>4153</v>
      </c>
      <c r="R8" s="110"/>
      <c r="S8" s="293">
        <f>SUM(S6:S7)</f>
        <v>186956</v>
      </c>
    </row>
    <row r="9" spans="1:19" ht="21" customHeight="1">
      <c r="A9" s="356" t="s">
        <v>170</v>
      </c>
      <c r="B9" s="356"/>
      <c r="C9" s="313"/>
      <c r="E9" s="288"/>
      <c r="F9" s="289"/>
      <c r="G9" s="294"/>
      <c r="H9" s="289"/>
      <c r="I9" s="288"/>
      <c r="J9" s="289"/>
      <c r="K9" s="288"/>
      <c r="L9" s="289"/>
      <c r="M9" s="289"/>
      <c r="N9" s="289"/>
      <c r="O9" s="288"/>
      <c r="P9" s="289"/>
      <c r="Q9" s="295"/>
      <c r="R9" s="289"/>
      <c r="S9" s="296"/>
    </row>
    <row r="10" spans="1:19" ht="21" customHeight="1">
      <c r="A10" s="354" t="s">
        <v>168</v>
      </c>
      <c r="B10" s="354"/>
      <c r="C10" s="313"/>
      <c r="E10" s="89">
        <v>0</v>
      </c>
      <c r="F10" s="110"/>
      <c r="G10" s="101">
        <v>21761</v>
      </c>
      <c r="H10" s="110"/>
      <c r="I10" s="101">
        <v>3106</v>
      </c>
      <c r="J10" s="110"/>
      <c r="K10" s="101">
        <v>14445</v>
      </c>
      <c r="L10" s="110"/>
      <c r="M10" s="89">
        <v>0</v>
      </c>
      <c r="N10" s="110"/>
      <c r="O10" s="101">
        <v>12658</v>
      </c>
      <c r="P10" s="110"/>
      <c r="Q10" s="101">
        <v>2439</v>
      </c>
      <c r="R10" s="110"/>
      <c r="S10" s="101">
        <f>SUM(E10:Q10)</f>
        <v>54409</v>
      </c>
    </row>
    <row r="11" spans="1:19" ht="21" customHeight="1">
      <c r="A11" s="357" t="s">
        <v>171</v>
      </c>
      <c r="B11" s="357"/>
      <c r="C11" s="313"/>
      <c r="E11" s="89">
        <v>0</v>
      </c>
      <c r="F11" s="110"/>
      <c r="G11" s="94">
        <v>851</v>
      </c>
      <c r="H11" s="110"/>
      <c r="I11" s="94">
        <v>71</v>
      </c>
      <c r="J11" s="110"/>
      <c r="K11" s="94">
        <v>458</v>
      </c>
      <c r="L11" s="110"/>
      <c r="M11" s="89">
        <v>0</v>
      </c>
      <c r="N11" s="110"/>
      <c r="O11" s="94">
        <v>464</v>
      </c>
      <c r="P11" s="110"/>
      <c r="Q11" s="100">
        <v>83</v>
      </c>
      <c r="R11" s="110"/>
      <c r="S11" s="100">
        <f>SUM(G11:Q11)</f>
        <v>1927</v>
      </c>
    </row>
    <row r="12" spans="1:19" ht="21" customHeight="1">
      <c r="A12" s="355" t="s">
        <v>197</v>
      </c>
      <c r="B12" s="355"/>
      <c r="C12" s="313"/>
      <c r="E12" s="297">
        <v>0</v>
      </c>
      <c r="F12" s="110"/>
      <c r="G12" s="292">
        <f>SUM(G10:G11)</f>
        <v>22612</v>
      </c>
      <c r="H12" s="110"/>
      <c r="I12" s="292">
        <f>SUM(I10:I11)</f>
        <v>3177</v>
      </c>
      <c r="J12" s="110"/>
      <c r="K12" s="292">
        <f>SUM(K10:K11)</f>
        <v>14903</v>
      </c>
      <c r="L12" s="110"/>
      <c r="M12" s="297">
        <v>0</v>
      </c>
      <c r="N12" s="110"/>
      <c r="O12" s="292">
        <f>SUM(O10:O11)</f>
        <v>13122</v>
      </c>
      <c r="P12" s="110"/>
      <c r="Q12" s="293">
        <f>SUM(Q10:Q11)</f>
        <v>2522</v>
      </c>
      <c r="R12" s="110"/>
      <c r="S12" s="293">
        <f>SUM(S10:S11)</f>
        <v>56336</v>
      </c>
    </row>
    <row r="13" spans="1:19" ht="21" customHeight="1">
      <c r="A13" s="513" t="s">
        <v>426</v>
      </c>
      <c r="B13" s="514"/>
      <c r="C13" s="514"/>
      <c r="E13" s="100"/>
      <c r="F13" s="110"/>
      <c r="G13" s="110"/>
      <c r="H13" s="110"/>
      <c r="I13" s="110"/>
      <c r="J13" s="110"/>
      <c r="K13" s="110"/>
      <c r="L13" s="110"/>
      <c r="M13" s="110"/>
      <c r="N13" s="110"/>
      <c r="O13" s="110"/>
      <c r="P13" s="110"/>
      <c r="Q13" s="110"/>
      <c r="R13" s="110"/>
      <c r="S13" s="110"/>
    </row>
    <row r="14" spans="1:19" ht="21" customHeight="1">
      <c r="A14" s="354" t="s">
        <v>168</v>
      </c>
      <c r="B14" s="354"/>
      <c r="C14" s="313"/>
      <c r="E14" s="291">
        <v>0</v>
      </c>
      <c r="F14" s="110"/>
      <c r="G14" s="101">
        <v>26649</v>
      </c>
      <c r="H14" s="110"/>
      <c r="I14" s="101">
        <v>100</v>
      </c>
      <c r="J14" s="110"/>
      <c r="K14" s="101">
        <v>15015</v>
      </c>
      <c r="L14" s="110"/>
      <c r="M14" s="291">
        <v>0</v>
      </c>
      <c r="N14" s="110"/>
      <c r="O14" s="89">
        <v>0</v>
      </c>
      <c r="P14" s="110"/>
      <c r="Q14" s="89">
        <v>0</v>
      </c>
      <c r="R14" s="110"/>
      <c r="S14" s="110">
        <f>SUM(E14:Q14)</f>
        <v>41764</v>
      </c>
    </row>
    <row r="15" spans="1:19" ht="21" customHeight="1">
      <c r="A15" s="355" t="s">
        <v>197</v>
      </c>
      <c r="B15" s="355"/>
      <c r="C15" s="309"/>
      <c r="D15" s="101"/>
      <c r="E15" s="298">
        <f>+E14</f>
        <v>0</v>
      </c>
      <c r="F15" s="110"/>
      <c r="G15" s="293">
        <f>SUM(G14:G14)</f>
        <v>26649</v>
      </c>
      <c r="H15" s="110"/>
      <c r="I15" s="293">
        <f>SUM(I14:I14)</f>
        <v>100</v>
      </c>
      <c r="J15" s="110"/>
      <c r="K15" s="298">
        <f>+K14</f>
        <v>15015</v>
      </c>
      <c r="L15" s="110"/>
      <c r="M15" s="298">
        <f>+M14</f>
        <v>0</v>
      </c>
      <c r="N15" s="110"/>
      <c r="O15" s="298">
        <v>0</v>
      </c>
      <c r="P15" s="110"/>
      <c r="Q15" s="298">
        <v>0</v>
      </c>
      <c r="R15" s="110"/>
      <c r="S15" s="293">
        <f>SUM(E15:Q15)</f>
        <v>41764</v>
      </c>
    </row>
    <row r="16" spans="1:19" ht="21" customHeight="1">
      <c r="A16" s="355" t="s">
        <v>172</v>
      </c>
      <c r="B16" s="355"/>
      <c r="C16" s="309"/>
      <c r="D16" s="101"/>
      <c r="E16" s="101"/>
      <c r="F16" s="110"/>
      <c r="G16" s="101"/>
      <c r="H16" s="110"/>
      <c r="I16" s="101"/>
      <c r="J16" s="110"/>
      <c r="K16" s="101"/>
      <c r="L16" s="110"/>
      <c r="M16" s="110"/>
      <c r="N16" s="110"/>
      <c r="O16" s="101"/>
      <c r="P16" s="110"/>
      <c r="Q16" s="101"/>
      <c r="R16" s="110"/>
      <c r="S16" s="101"/>
    </row>
    <row r="17" spans="1:19" ht="21" customHeight="1" thickBot="1">
      <c r="A17" s="313" t="s">
        <v>175</v>
      </c>
      <c r="B17" s="313"/>
      <c r="C17" s="309"/>
      <c r="D17" s="101"/>
      <c r="E17" s="112">
        <f>+E6-E10-E14</f>
        <v>32846</v>
      </c>
      <c r="F17" s="110"/>
      <c r="G17" s="112">
        <f>+G6-G10-G14</f>
        <v>35106</v>
      </c>
      <c r="H17" s="110"/>
      <c r="I17" s="112">
        <f>+I6-I10-I14</f>
        <v>367</v>
      </c>
      <c r="J17" s="110"/>
      <c r="K17" s="112">
        <f>+K6-K10-K14</f>
        <v>8769</v>
      </c>
      <c r="L17" s="110"/>
      <c r="M17" s="503">
        <f>+M15</f>
        <v>0</v>
      </c>
      <c r="N17" s="110"/>
      <c r="O17" s="112">
        <f>+O6-O10-O14</f>
        <v>2106</v>
      </c>
      <c r="P17" s="110"/>
      <c r="Q17" s="112">
        <f>+Q6-Q10-Q14</f>
        <v>482</v>
      </c>
      <c r="R17" s="110"/>
      <c r="S17" s="112">
        <f>+S6-S10-S14</f>
        <v>79676</v>
      </c>
    </row>
    <row r="18" spans="1:19" ht="21" customHeight="1" thickTop="1">
      <c r="A18" s="355" t="s">
        <v>173</v>
      </c>
      <c r="B18" s="355"/>
      <c r="C18" s="309"/>
      <c r="D18" s="101"/>
      <c r="E18" s="110"/>
      <c r="F18" s="110"/>
      <c r="G18" s="110"/>
      <c r="H18" s="110"/>
      <c r="I18" s="110"/>
      <c r="J18" s="110"/>
      <c r="K18" s="110"/>
      <c r="L18" s="110"/>
      <c r="M18" s="110"/>
      <c r="N18" s="110"/>
      <c r="O18" s="110"/>
      <c r="P18" s="110"/>
      <c r="Q18" s="110"/>
      <c r="R18" s="110"/>
      <c r="S18" s="110"/>
    </row>
    <row r="19" spans="1:19" ht="21" customHeight="1" thickBot="1">
      <c r="A19" s="313" t="s">
        <v>198</v>
      </c>
      <c r="B19" s="313"/>
      <c r="C19" s="309"/>
      <c r="D19" s="101"/>
      <c r="E19" s="112">
        <f>+E8-E12-E15</f>
        <v>32846</v>
      </c>
      <c r="F19" s="110"/>
      <c r="G19" s="112">
        <f>+G8-G12-G15</f>
        <v>34255</v>
      </c>
      <c r="H19" s="110"/>
      <c r="I19" s="112">
        <f>+I8-I12-I15</f>
        <v>296</v>
      </c>
      <c r="J19" s="110"/>
      <c r="K19" s="112">
        <f>+K8-K12-K15</f>
        <v>16667</v>
      </c>
      <c r="L19" s="110"/>
      <c r="M19" s="112">
        <v>1077</v>
      </c>
      <c r="N19" s="110"/>
      <c r="O19" s="112">
        <f>+O8-O12-O15</f>
        <v>2084</v>
      </c>
      <c r="P19" s="110"/>
      <c r="Q19" s="112">
        <f>+Q8-Q12-Q15</f>
        <v>1631</v>
      </c>
      <c r="R19" s="110"/>
      <c r="S19" s="112">
        <f>+S8-S12-S15</f>
        <v>88856</v>
      </c>
    </row>
    <row r="20" spans="1:19" ht="21" customHeight="1" thickTop="1">
      <c r="A20" s="313"/>
      <c r="B20" s="313"/>
      <c r="C20" s="309"/>
      <c r="D20" s="101"/>
      <c r="E20" s="110"/>
      <c r="F20" s="110"/>
      <c r="G20" s="110"/>
      <c r="H20" s="110"/>
      <c r="I20" s="110"/>
      <c r="J20" s="110"/>
      <c r="K20" s="110"/>
      <c r="L20" s="110"/>
      <c r="M20" s="110"/>
      <c r="N20" s="110"/>
      <c r="O20" s="110"/>
      <c r="P20" s="110"/>
      <c r="Q20" s="110"/>
      <c r="R20" s="110"/>
      <c r="S20" s="110"/>
    </row>
    <row r="21" spans="1:19" s="10" customFormat="1" ht="21" customHeight="1">
      <c r="A21" s="12" t="s">
        <v>568</v>
      </c>
      <c r="B21" s="127"/>
      <c r="C21" s="45"/>
      <c r="D21" s="45"/>
      <c r="E21" s="45"/>
      <c r="F21" s="55"/>
      <c r="G21" s="45"/>
      <c r="H21" s="55"/>
      <c r="I21" s="45"/>
      <c r="J21" s="55"/>
      <c r="K21" s="45"/>
      <c r="L21" s="55"/>
      <c r="M21" s="55"/>
      <c r="N21" s="55"/>
      <c r="O21" s="45"/>
      <c r="P21" s="55"/>
      <c r="Q21" s="45"/>
      <c r="R21" s="55"/>
      <c r="S21" s="45"/>
    </row>
    <row r="22" spans="1:19" s="10" customFormat="1" ht="21" customHeight="1">
      <c r="A22" s="124" t="s">
        <v>567</v>
      </c>
      <c r="B22" s="124"/>
      <c r="C22" s="45"/>
      <c r="D22" s="45"/>
      <c r="E22" s="45"/>
      <c r="F22" s="55"/>
      <c r="G22" s="45"/>
      <c r="H22" s="55"/>
      <c r="I22" s="45"/>
      <c r="J22" s="55"/>
      <c r="K22" s="45"/>
      <c r="L22" s="55"/>
      <c r="M22" s="55"/>
      <c r="N22" s="55"/>
      <c r="O22" s="45"/>
      <c r="P22" s="55"/>
      <c r="Q22" s="45"/>
      <c r="R22" s="55"/>
      <c r="S22" s="45"/>
    </row>
    <row r="23" spans="1:19" s="10" customFormat="1" ht="21" customHeight="1">
      <c r="A23" s="124"/>
      <c r="B23" s="124"/>
      <c r="C23" s="45"/>
      <c r="D23" s="45"/>
      <c r="E23" s="45"/>
      <c r="F23" s="55"/>
      <c r="G23" s="45"/>
      <c r="H23" s="55"/>
      <c r="I23" s="45"/>
      <c r="J23" s="55"/>
      <c r="K23" s="45"/>
      <c r="L23" s="55"/>
      <c r="M23" s="55"/>
      <c r="N23" s="55"/>
      <c r="O23" s="45"/>
      <c r="P23" s="55"/>
      <c r="Q23" s="45"/>
      <c r="R23" s="55"/>
      <c r="S23" s="45"/>
    </row>
    <row r="24" spans="1:19" s="10" customFormat="1" ht="21" customHeight="1">
      <c r="A24" s="10" t="s">
        <v>151</v>
      </c>
      <c r="C24" s="45"/>
      <c r="D24" s="11"/>
      <c r="E24" s="45"/>
      <c r="F24" s="55"/>
      <c r="G24" s="45"/>
      <c r="H24" s="352"/>
      <c r="I24" s="45"/>
      <c r="J24" s="352"/>
      <c r="L24" s="59"/>
      <c r="M24" s="59"/>
      <c r="N24" s="59"/>
      <c r="P24" s="59"/>
      <c r="R24" s="55"/>
      <c r="S24" s="45"/>
    </row>
    <row r="25" spans="1:19" s="10" customFormat="1" ht="21" customHeight="1">
      <c r="A25" s="117" t="s">
        <v>37</v>
      </c>
      <c r="B25" s="117"/>
      <c r="D25" s="11"/>
      <c r="E25" s="11"/>
      <c r="F25" s="36"/>
      <c r="G25" s="11"/>
      <c r="H25" s="48"/>
      <c r="I25" s="59"/>
      <c r="J25" s="36"/>
      <c r="K25" s="36"/>
      <c r="L25" s="30"/>
      <c r="M25" s="30"/>
      <c r="N25" s="30"/>
      <c r="O25" s="353"/>
      <c r="P25" s="59"/>
      <c r="Q25" s="59"/>
      <c r="R25" s="55"/>
      <c r="S25" s="45"/>
    </row>
    <row r="26" spans="1:19" s="10" customFormat="1" ht="21" customHeight="1">
      <c r="A26" s="117" t="s">
        <v>38</v>
      </c>
      <c r="B26" s="117"/>
      <c r="D26" s="11"/>
      <c r="E26" s="11"/>
      <c r="F26" s="36"/>
      <c r="G26" s="11"/>
      <c r="H26" s="48"/>
      <c r="I26" s="59"/>
      <c r="J26" s="36"/>
      <c r="K26" s="36"/>
      <c r="L26" s="30"/>
      <c r="M26" s="30"/>
      <c r="N26" s="30"/>
      <c r="O26" s="353"/>
      <c r="P26" s="59"/>
      <c r="Q26" s="59"/>
      <c r="R26" s="55"/>
      <c r="S26" s="45"/>
    </row>
    <row r="27" spans="1:19" s="10" customFormat="1" ht="21" customHeight="1">
      <c r="A27" s="117" t="s">
        <v>39</v>
      </c>
      <c r="B27" s="117"/>
      <c r="D27" s="11"/>
      <c r="E27" s="11"/>
      <c r="F27" s="36"/>
      <c r="G27" s="11"/>
      <c r="H27" s="48"/>
      <c r="I27" s="59"/>
      <c r="J27" s="36"/>
      <c r="K27" s="36"/>
      <c r="L27" s="30"/>
      <c r="M27" s="30"/>
      <c r="N27" s="30"/>
      <c r="O27" s="353"/>
      <c r="P27" s="59"/>
      <c r="Q27" s="59"/>
      <c r="R27" s="55"/>
      <c r="S27" s="45"/>
    </row>
    <row r="28" spans="1:19" s="10" customFormat="1" ht="21" customHeight="1">
      <c r="A28" s="117" t="s">
        <v>40</v>
      </c>
      <c r="B28" s="117"/>
      <c r="D28" s="11"/>
      <c r="E28" s="11"/>
      <c r="F28" s="36"/>
      <c r="G28" s="11"/>
      <c r="H28" s="48"/>
      <c r="I28" s="59"/>
      <c r="J28" s="36"/>
      <c r="K28" s="36"/>
      <c r="L28" s="30"/>
      <c r="M28" s="30"/>
      <c r="N28" s="30"/>
      <c r="O28" s="353"/>
      <c r="P28" s="59"/>
      <c r="Q28" s="59"/>
      <c r="R28" s="55"/>
      <c r="S28" s="45"/>
    </row>
    <row r="29" spans="1:19" s="10" customFormat="1" ht="21" customHeight="1">
      <c r="A29" s="117" t="s">
        <v>199</v>
      </c>
      <c r="B29" s="117"/>
      <c r="D29" s="11"/>
      <c r="E29" s="11"/>
      <c r="F29" s="36"/>
      <c r="G29" s="11"/>
      <c r="H29" s="48"/>
      <c r="I29" s="59"/>
      <c r="J29" s="36"/>
      <c r="K29" s="36"/>
      <c r="L29" s="30"/>
      <c r="M29" s="30"/>
      <c r="N29" s="30"/>
      <c r="O29" s="353"/>
      <c r="P29" s="59"/>
      <c r="Q29" s="59"/>
      <c r="R29" s="55"/>
      <c r="S29" s="45"/>
    </row>
    <row r="30" spans="1:19" s="10" customFormat="1" ht="21" customHeight="1">
      <c r="A30" s="117" t="s">
        <v>200</v>
      </c>
      <c r="B30" s="117"/>
      <c r="D30" s="11"/>
      <c r="E30" s="11"/>
      <c r="F30" s="36"/>
      <c r="G30" s="11"/>
      <c r="H30" s="48"/>
      <c r="I30" s="59"/>
      <c r="J30" s="36"/>
      <c r="K30" s="36"/>
      <c r="L30" s="30"/>
      <c r="M30" s="30"/>
      <c r="N30" s="30"/>
      <c r="O30" s="353"/>
      <c r="P30" s="59"/>
      <c r="Q30" s="59"/>
      <c r="R30" s="55"/>
      <c r="S30" s="45"/>
    </row>
    <row r="31" spans="1:18" s="10" customFormat="1" ht="21" customHeight="1">
      <c r="A31" s="12" t="s">
        <v>152</v>
      </c>
      <c r="B31" s="117"/>
      <c r="D31" s="11"/>
      <c r="E31" s="11"/>
      <c r="F31" s="36"/>
      <c r="G31" s="11"/>
      <c r="H31" s="48"/>
      <c r="I31" s="59"/>
      <c r="J31" s="36"/>
      <c r="K31" s="36"/>
      <c r="L31" s="30"/>
      <c r="M31" s="30"/>
      <c r="N31" s="30"/>
      <c r="O31" s="353"/>
      <c r="P31" s="59"/>
      <c r="Q31" s="59"/>
      <c r="R31" s="59"/>
    </row>
    <row r="32" spans="1:18" s="10" customFormat="1" ht="21" customHeight="1">
      <c r="A32" s="117" t="s">
        <v>153</v>
      </c>
      <c r="B32" s="117"/>
      <c r="D32" s="11"/>
      <c r="E32" s="11"/>
      <c r="F32" s="36"/>
      <c r="G32" s="11"/>
      <c r="H32" s="48"/>
      <c r="I32" s="59"/>
      <c r="J32" s="36"/>
      <c r="K32" s="36"/>
      <c r="L32" s="30"/>
      <c r="M32" s="30"/>
      <c r="N32" s="30"/>
      <c r="O32" s="353"/>
      <c r="P32" s="59"/>
      <c r="Q32" s="59"/>
      <c r="R32" s="59"/>
    </row>
    <row r="33" spans="1:18" s="10" customFormat="1" ht="21" customHeight="1">
      <c r="A33" s="117" t="s">
        <v>155</v>
      </c>
      <c r="B33" s="117"/>
      <c r="D33" s="11"/>
      <c r="E33" s="11"/>
      <c r="F33" s="36"/>
      <c r="G33" s="11"/>
      <c r="H33" s="48"/>
      <c r="I33" s="59"/>
      <c r="J33" s="36"/>
      <c r="K33" s="36"/>
      <c r="L33" s="30"/>
      <c r="M33" s="30"/>
      <c r="N33" s="30"/>
      <c r="O33" s="353"/>
      <c r="P33" s="59"/>
      <c r="Q33" s="59"/>
      <c r="R33" s="59"/>
    </row>
    <row r="34" spans="1:18" s="10" customFormat="1" ht="21" customHeight="1">
      <c r="A34" s="117" t="s">
        <v>123</v>
      </c>
      <c r="B34" s="117"/>
      <c r="D34" s="11"/>
      <c r="E34" s="11"/>
      <c r="F34" s="36"/>
      <c r="G34" s="11"/>
      <c r="H34" s="48"/>
      <c r="I34" s="59"/>
      <c r="J34" s="36"/>
      <c r="K34" s="36"/>
      <c r="L34" s="30"/>
      <c r="M34" s="30"/>
      <c r="N34" s="30"/>
      <c r="O34" s="353"/>
      <c r="P34" s="59"/>
      <c r="Q34" s="59"/>
      <c r="R34" s="59"/>
    </row>
    <row r="35" spans="1:18" s="10" customFormat="1" ht="21" customHeight="1">
      <c r="A35" s="117" t="s">
        <v>156</v>
      </c>
      <c r="B35" s="117"/>
      <c r="F35" s="59"/>
      <c r="G35" s="117"/>
      <c r="H35" s="59"/>
      <c r="I35" s="11"/>
      <c r="J35" s="59"/>
      <c r="L35" s="59"/>
      <c r="M35" s="59"/>
      <c r="N35" s="59"/>
      <c r="P35" s="59"/>
      <c r="R35" s="59"/>
    </row>
    <row r="36" spans="1:18" s="10" customFormat="1" ht="21" customHeight="1">
      <c r="A36" s="117" t="s">
        <v>124</v>
      </c>
      <c r="B36" s="117"/>
      <c r="F36" s="59"/>
      <c r="G36" s="117"/>
      <c r="H36" s="59"/>
      <c r="I36" s="11"/>
      <c r="J36" s="59"/>
      <c r="L36" s="59"/>
      <c r="M36" s="59"/>
      <c r="N36" s="59"/>
      <c r="P36" s="59"/>
      <c r="R36" s="59"/>
    </row>
    <row r="37" spans="1:18" s="10" customFormat="1" ht="21" customHeight="1">
      <c r="A37" s="12" t="s">
        <v>154</v>
      </c>
      <c r="B37" s="127"/>
      <c r="D37" s="11"/>
      <c r="E37" s="11"/>
      <c r="F37" s="36"/>
      <c r="G37" s="11"/>
      <c r="H37" s="36"/>
      <c r="I37" s="15"/>
      <c r="J37" s="59"/>
      <c r="K37" s="11"/>
      <c r="L37" s="36"/>
      <c r="M37" s="36"/>
      <c r="N37" s="36"/>
      <c r="O37" s="30"/>
      <c r="P37" s="353"/>
      <c r="R37" s="59"/>
    </row>
    <row r="38" spans="1:18" s="10" customFormat="1" ht="21" customHeight="1">
      <c r="A38" s="124" t="s">
        <v>26</v>
      </c>
      <c r="B38" s="124"/>
      <c r="F38" s="59"/>
      <c r="G38" s="59"/>
      <c r="H38" s="59"/>
      <c r="J38" s="36"/>
      <c r="L38" s="59"/>
      <c r="M38" s="59"/>
      <c r="N38" s="59"/>
      <c r="P38" s="59"/>
      <c r="R38" s="59"/>
    </row>
    <row r="39" spans="1:18" s="10" customFormat="1" ht="21" customHeight="1">
      <c r="A39" s="10" t="s">
        <v>201</v>
      </c>
      <c r="C39" s="45"/>
      <c r="D39" s="45"/>
      <c r="E39" s="45"/>
      <c r="F39" s="55"/>
      <c r="G39" s="45"/>
      <c r="H39" s="55"/>
      <c r="I39" s="45"/>
      <c r="J39" s="55"/>
      <c r="K39" s="45"/>
      <c r="L39" s="59"/>
      <c r="M39" s="59"/>
      <c r="N39" s="59"/>
      <c r="P39" s="59"/>
      <c r="R39" s="59"/>
    </row>
    <row r="40" spans="1:18" s="10" customFormat="1" ht="21" customHeight="1">
      <c r="A40" s="10" t="s">
        <v>202</v>
      </c>
      <c r="C40" s="45"/>
      <c r="D40" s="45"/>
      <c r="E40" s="45"/>
      <c r="F40" s="55"/>
      <c r="G40" s="45"/>
      <c r="H40" s="55"/>
      <c r="I40" s="45"/>
      <c r="J40" s="55"/>
      <c r="K40" s="45"/>
      <c r="L40" s="59"/>
      <c r="M40" s="59"/>
      <c r="N40" s="59"/>
      <c r="P40" s="59"/>
      <c r="R40" s="59"/>
    </row>
    <row r="41" spans="3:18" s="10" customFormat="1" ht="21" customHeight="1">
      <c r="C41" s="45"/>
      <c r="D41" s="45"/>
      <c r="E41" s="45"/>
      <c r="F41" s="55"/>
      <c r="G41" s="45"/>
      <c r="H41" s="55"/>
      <c r="I41" s="45"/>
      <c r="J41" s="55"/>
      <c r="K41" s="45"/>
      <c r="L41" s="59"/>
      <c r="M41" s="59"/>
      <c r="N41" s="59"/>
      <c r="P41" s="59"/>
      <c r="R41" s="59"/>
    </row>
    <row r="42" spans="3:18" s="10" customFormat="1" ht="21" customHeight="1">
      <c r="C42" s="45"/>
      <c r="D42" s="45"/>
      <c r="E42" s="45"/>
      <c r="F42" s="55"/>
      <c r="G42" s="45"/>
      <c r="H42" s="55"/>
      <c r="I42" s="45"/>
      <c r="J42" s="55"/>
      <c r="K42" s="45"/>
      <c r="L42" s="59"/>
      <c r="M42" s="59"/>
      <c r="N42" s="59"/>
      <c r="P42" s="59"/>
      <c r="R42" s="59"/>
    </row>
    <row r="43" spans="3:18" s="10" customFormat="1" ht="21" customHeight="1">
      <c r="C43" s="45"/>
      <c r="D43" s="45"/>
      <c r="E43" s="45"/>
      <c r="F43" s="55"/>
      <c r="G43" s="45"/>
      <c r="H43" s="55"/>
      <c r="I43" s="45"/>
      <c r="J43" s="55"/>
      <c r="K43" s="45"/>
      <c r="L43" s="59"/>
      <c r="M43" s="59"/>
      <c r="N43" s="59"/>
      <c r="P43" s="59"/>
      <c r="R43" s="59"/>
    </row>
    <row r="44" spans="3:18" s="10" customFormat="1" ht="21" customHeight="1">
      <c r="C44" s="45"/>
      <c r="D44" s="45"/>
      <c r="E44" s="45"/>
      <c r="F44" s="55"/>
      <c r="G44" s="45"/>
      <c r="H44" s="55"/>
      <c r="I44" s="45"/>
      <c r="J44" s="55"/>
      <c r="K44" s="45"/>
      <c r="L44" s="59"/>
      <c r="M44" s="59"/>
      <c r="N44" s="59"/>
      <c r="P44" s="59"/>
      <c r="R44" s="59"/>
    </row>
    <row r="45" spans="3:18" s="10" customFormat="1" ht="21" customHeight="1">
      <c r="C45" s="45"/>
      <c r="D45" s="45"/>
      <c r="E45" s="45"/>
      <c r="F45" s="55"/>
      <c r="G45" s="45"/>
      <c r="H45" s="55"/>
      <c r="I45" s="45"/>
      <c r="J45" s="55"/>
      <c r="K45" s="45"/>
      <c r="L45" s="59"/>
      <c r="M45" s="59"/>
      <c r="N45" s="59"/>
      <c r="P45" s="59"/>
      <c r="R45" s="59"/>
    </row>
    <row r="46" spans="3:18" s="10" customFormat="1" ht="21" customHeight="1">
      <c r="C46" s="45"/>
      <c r="D46" s="45"/>
      <c r="E46" s="45"/>
      <c r="F46" s="55"/>
      <c r="G46" s="45"/>
      <c r="H46" s="55"/>
      <c r="I46" s="45"/>
      <c r="J46" s="55"/>
      <c r="K46" s="45"/>
      <c r="L46" s="59"/>
      <c r="M46" s="59"/>
      <c r="N46" s="59"/>
      <c r="P46" s="59"/>
      <c r="R46" s="59"/>
    </row>
    <row r="47" spans="3:18" s="10" customFormat="1" ht="21" customHeight="1">
      <c r="C47" s="45"/>
      <c r="D47" s="45"/>
      <c r="E47" s="45"/>
      <c r="F47" s="55"/>
      <c r="G47" s="45"/>
      <c r="H47" s="55"/>
      <c r="I47" s="45"/>
      <c r="J47" s="55"/>
      <c r="K47" s="45"/>
      <c r="L47" s="59"/>
      <c r="M47" s="59"/>
      <c r="N47" s="59"/>
      <c r="P47" s="59"/>
      <c r="R47" s="59"/>
    </row>
    <row r="48" spans="1:19" ht="21" customHeight="1">
      <c r="A48" s="25"/>
      <c r="B48" s="285"/>
      <c r="C48" s="101"/>
      <c r="D48" s="101"/>
      <c r="E48" s="101"/>
      <c r="F48" s="101"/>
      <c r="G48" s="101"/>
      <c r="H48" s="110"/>
      <c r="I48" s="101"/>
      <c r="J48" s="110"/>
      <c r="K48" s="101"/>
      <c r="L48" s="110"/>
      <c r="M48" s="110"/>
      <c r="N48" s="110"/>
      <c r="O48" s="101"/>
      <c r="P48" s="110"/>
      <c r="Q48" s="101"/>
      <c r="R48" s="110"/>
      <c r="S48" s="32" t="s">
        <v>158</v>
      </c>
    </row>
    <row r="49" spans="1:19" ht="21" customHeight="1">
      <c r="A49" s="25"/>
      <c r="B49" s="285"/>
      <c r="C49" s="101"/>
      <c r="D49" s="101"/>
      <c r="E49" s="101"/>
      <c r="F49" s="101"/>
      <c r="G49" s="101"/>
      <c r="H49" s="110"/>
      <c r="I49" s="101"/>
      <c r="J49" s="110"/>
      <c r="K49" s="101"/>
      <c r="L49" s="110"/>
      <c r="M49" s="110"/>
      <c r="N49" s="110"/>
      <c r="O49" s="101"/>
      <c r="P49" s="110"/>
      <c r="Q49" s="101"/>
      <c r="R49" s="110"/>
      <c r="S49" s="32"/>
    </row>
    <row r="50" spans="1:11" ht="21" customHeight="1">
      <c r="A50" s="25" t="s">
        <v>203</v>
      </c>
      <c r="B50" s="285"/>
      <c r="D50" s="286"/>
      <c r="E50" s="286"/>
      <c r="F50" s="87"/>
      <c r="G50" s="286"/>
      <c r="H50" s="87"/>
      <c r="I50" s="287"/>
      <c r="K50" s="286"/>
    </row>
    <row r="51" spans="1:11" ht="21" customHeight="1">
      <c r="A51" s="117" t="s">
        <v>459</v>
      </c>
      <c r="D51" s="286"/>
      <c r="E51" s="286"/>
      <c r="F51" s="87"/>
      <c r="G51" s="286"/>
      <c r="H51" s="87"/>
      <c r="I51" s="287"/>
      <c r="K51" s="286"/>
    </row>
    <row r="52" spans="1:19" ht="21" customHeight="1">
      <c r="A52" s="117"/>
      <c r="D52" s="286"/>
      <c r="E52" s="286"/>
      <c r="F52" s="87"/>
      <c r="G52" s="286"/>
      <c r="H52" s="87"/>
      <c r="I52" s="287"/>
      <c r="K52" s="451"/>
      <c r="O52" s="472" t="s">
        <v>351</v>
      </c>
      <c r="P52" s="113"/>
      <c r="Q52" s="473" t="s">
        <v>370</v>
      </c>
      <c r="R52" s="113"/>
      <c r="S52" s="81"/>
    </row>
    <row r="53" spans="1:17" ht="21" customHeight="1">
      <c r="A53" s="117" t="s">
        <v>326</v>
      </c>
      <c r="B53" s="285"/>
      <c r="C53" s="458"/>
      <c r="D53" s="286"/>
      <c r="E53" s="286"/>
      <c r="F53" s="87"/>
      <c r="G53" s="286"/>
      <c r="H53" s="87"/>
      <c r="I53" s="287"/>
      <c r="K53" s="87"/>
      <c r="O53" s="286">
        <v>8000000</v>
      </c>
      <c r="Q53" s="95">
        <v>37500000</v>
      </c>
    </row>
    <row r="54" spans="1:17" ht="21" customHeight="1">
      <c r="A54" s="117" t="s">
        <v>505</v>
      </c>
      <c r="B54" s="285"/>
      <c r="D54" s="286"/>
      <c r="E54" s="286"/>
      <c r="F54" s="87"/>
      <c r="G54" s="286"/>
      <c r="H54" s="87"/>
      <c r="I54" s="287"/>
      <c r="K54" s="286"/>
      <c r="O54" s="286">
        <v>4424854</v>
      </c>
      <c r="Q54" s="291">
        <v>0</v>
      </c>
    </row>
    <row r="55" spans="1:17" ht="21" customHeight="1" thickBot="1">
      <c r="A55" s="10" t="s">
        <v>229</v>
      </c>
      <c r="B55" s="285"/>
      <c r="D55" s="286"/>
      <c r="E55" s="286"/>
      <c r="F55" s="87"/>
      <c r="G55" s="286"/>
      <c r="H55" s="87"/>
      <c r="I55" s="287"/>
      <c r="K55" s="87"/>
      <c r="O55" s="449">
        <f>+O53+O54</f>
        <v>12424854</v>
      </c>
      <c r="Q55" s="474">
        <f>+Q53+Q54</f>
        <v>37500000</v>
      </c>
    </row>
    <row r="56" spans="1:18" s="10" customFormat="1" ht="21" customHeight="1" thickTop="1">
      <c r="A56" s="10" t="s">
        <v>460</v>
      </c>
      <c r="D56" s="11"/>
      <c r="E56" s="11"/>
      <c r="F56" s="36"/>
      <c r="G56" s="11"/>
      <c r="H56" s="36"/>
      <c r="I56" s="15"/>
      <c r="J56" s="59"/>
      <c r="K56" s="11"/>
      <c r="L56" s="59"/>
      <c r="M56" s="59"/>
      <c r="N56" s="59"/>
      <c r="P56" s="59"/>
      <c r="R56" s="59"/>
    </row>
    <row r="57" spans="1:18" s="10" customFormat="1" ht="21" customHeight="1">
      <c r="A57" s="10" t="s">
        <v>494</v>
      </c>
      <c r="D57" s="11"/>
      <c r="E57" s="11"/>
      <c r="F57" s="36"/>
      <c r="G57" s="11"/>
      <c r="H57" s="36"/>
      <c r="I57" s="15"/>
      <c r="J57" s="59"/>
      <c r="K57" s="11"/>
      <c r="L57" s="59"/>
      <c r="M57" s="59"/>
      <c r="N57" s="59"/>
      <c r="P57" s="59"/>
      <c r="R57" s="59"/>
    </row>
    <row r="58" spans="1:18" s="10" customFormat="1" ht="21" customHeight="1">
      <c r="A58" s="10" t="s">
        <v>461</v>
      </c>
      <c r="C58" s="45"/>
      <c r="D58" s="45"/>
      <c r="E58" s="45"/>
      <c r="F58" s="55"/>
      <c r="G58" s="45"/>
      <c r="H58" s="55"/>
      <c r="I58" s="45"/>
      <c r="J58" s="55"/>
      <c r="K58" s="45"/>
      <c r="L58" s="59"/>
      <c r="M58" s="59"/>
      <c r="N58" s="59"/>
      <c r="P58" s="59"/>
      <c r="R58" s="59"/>
    </row>
    <row r="59" spans="1:11" ht="21" customHeight="1">
      <c r="A59" s="38" t="s">
        <v>357</v>
      </c>
      <c r="D59" s="286"/>
      <c r="E59" s="286"/>
      <c r="F59" s="87"/>
      <c r="G59" s="286"/>
      <c r="H59" s="87"/>
      <c r="I59" s="287"/>
      <c r="K59" s="286"/>
    </row>
    <row r="60" spans="1:18" s="10" customFormat="1" ht="21" customHeight="1">
      <c r="A60" s="38"/>
      <c r="C60" s="45"/>
      <c r="D60" s="45"/>
      <c r="E60" s="45"/>
      <c r="F60" s="55"/>
      <c r="G60" s="45"/>
      <c r="H60" s="55"/>
      <c r="I60" s="45"/>
      <c r="J60" s="55"/>
      <c r="K60" s="45"/>
      <c r="L60" s="59"/>
      <c r="M60" s="59"/>
      <c r="N60" s="59"/>
      <c r="P60" s="59"/>
      <c r="R60" s="59"/>
    </row>
    <row r="61" spans="1:18" s="10" customFormat="1" ht="21" customHeight="1">
      <c r="A61" s="25" t="s">
        <v>204</v>
      </c>
      <c r="B61" s="25"/>
      <c r="D61" s="11"/>
      <c r="E61" s="11"/>
      <c r="F61" s="126"/>
      <c r="G61" s="45"/>
      <c r="H61" s="55"/>
      <c r="I61" s="45"/>
      <c r="J61" s="126"/>
      <c r="K61" s="45"/>
      <c r="L61" s="59"/>
      <c r="M61" s="59"/>
      <c r="N61" s="59"/>
      <c r="P61" s="59"/>
      <c r="R61" s="59"/>
    </row>
    <row r="62" spans="1:18" s="10" customFormat="1" ht="21" customHeight="1">
      <c r="A62" s="10" t="s">
        <v>569</v>
      </c>
      <c r="D62" s="11"/>
      <c r="E62" s="11"/>
      <c r="F62" s="55"/>
      <c r="G62" s="45"/>
      <c r="H62" s="55"/>
      <c r="I62" s="45"/>
      <c r="J62" s="55"/>
      <c r="K62" s="45"/>
      <c r="L62" s="59"/>
      <c r="M62" s="59"/>
      <c r="N62" s="59"/>
      <c r="P62" s="59"/>
      <c r="R62" s="59"/>
    </row>
    <row r="63" spans="1:18" s="10" customFormat="1" ht="21" customHeight="1">
      <c r="A63" s="118" t="s">
        <v>570</v>
      </c>
      <c r="D63" s="11"/>
      <c r="E63" s="11"/>
      <c r="F63" s="55"/>
      <c r="G63" s="45"/>
      <c r="H63" s="55"/>
      <c r="I63" s="45"/>
      <c r="J63" s="55"/>
      <c r="K63" s="45"/>
      <c r="L63" s="59"/>
      <c r="M63" s="59"/>
      <c r="N63" s="59"/>
      <c r="P63" s="59"/>
      <c r="R63" s="59"/>
    </row>
    <row r="64" spans="1:18" s="10" customFormat="1" ht="21" customHeight="1">
      <c r="A64" s="118" t="s">
        <v>462</v>
      </c>
      <c r="D64" s="11"/>
      <c r="E64" s="11"/>
      <c r="F64" s="55"/>
      <c r="G64" s="45"/>
      <c r="H64" s="55"/>
      <c r="I64" s="45"/>
      <c r="J64" s="55"/>
      <c r="K64" s="45"/>
      <c r="L64" s="59"/>
      <c r="M64" s="59"/>
      <c r="N64" s="59"/>
      <c r="P64" s="59"/>
      <c r="R64" s="59"/>
    </row>
    <row r="65" spans="1:18" s="10" customFormat="1" ht="21" customHeight="1">
      <c r="A65" s="118" t="s">
        <v>571</v>
      </c>
      <c r="D65" s="11"/>
      <c r="E65" s="11"/>
      <c r="F65" s="55"/>
      <c r="G65" s="45"/>
      <c r="H65" s="55"/>
      <c r="I65" s="45"/>
      <c r="J65" s="55"/>
      <c r="K65" s="45"/>
      <c r="L65" s="59"/>
      <c r="M65" s="59"/>
      <c r="N65" s="59"/>
      <c r="P65" s="59"/>
      <c r="R65" s="59"/>
    </row>
    <row r="66" spans="1:20" s="10" customFormat="1" ht="21" customHeight="1">
      <c r="A66" s="10" t="s">
        <v>572</v>
      </c>
      <c r="D66" s="11"/>
      <c r="E66" s="11"/>
      <c r="F66" s="55"/>
      <c r="G66" s="45"/>
      <c r="H66" s="55"/>
      <c r="I66" s="45"/>
      <c r="J66" s="55"/>
      <c r="K66" s="45"/>
      <c r="L66" s="59"/>
      <c r="M66" s="59"/>
      <c r="N66" s="59"/>
      <c r="P66" s="59"/>
      <c r="Q66" s="59"/>
      <c r="R66" s="59"/>
      <c r="T66" s="59"/>
    </row>
    <row r="67" spans="1:19" s="10" customFormat="1" ht="21" customHeight="1">
      <c r="A67" s="118" t="s">
        <v>485</v>
      </c>
      <c r="B67" s="12"/>
      <c r="D67" s="11"/>
      <c r="E67" s="11"/>
      <c r="F67" s="36"/>
      <c r="G67" s="11"/>
      <c r="H67" s="36"/>
      <c r="I67" s="15"/>
      <c r="J67" s="36"/>
      <c r="K67" s="16"/>
      <c r="L67" s="55"/>
      <c r="M67" s="55"/>
      <c r="N67" s="55"/>
      <c r="O67" s="45"/>
      <c r="P67" s="55"/>
      <c r="Q67" s="45"/>
      <c r="R67" s="55"/>
      <c r="S67" s="45"/>
    </row>
    <row r="68" spans="1:19" s="10" customFormat="1" ht="21" customHeight="1">
      <c r="A68" s="118" t="s">
        <v>573</v>
      </c>
      <c r="B68" s="12"/>
      <c r="D68" s="11"/>
      <c r="E68" s="11"/>
      <c r="F68" s="36"/>
      <c r="G68" s="11"/>
      <c r="H68" s="36"/>
      <c r="I68" s="15"/>
      <c r="J68" s="36"/>
      <c r="K68" s="16"/>
      <c r="L68" s="55"/>
      <c r="M68" s="55"/>
      <c r="N68" s="55"/>
      <c r="O68" s="45"/>
      <c r="P68" s="55"/>
      <c r="Q68" s="45"/>
      <c r="R68" s="55"/>
      <c r="S68" s="45"/>
    </row>
    <row r="69" spans="1:19" s="10" customFormat="1" ht="21" customHeight="1">
      <c r="A69" s="118" t="s">
        <v>574</v>
      </c>
      <c r="B69" s="12"/>
      <c r="D69" s="11"/>
      <c r="E69" s="11"/>
      <c r="F69" s="36"/>
      <c r="G69" s="11"/>
      <c r="H69" s="36"/>
      <c r="I69" s="15"/>
      <c r="J69" s="36"/>
      <c r="K69" s="16"/>
      <c r="L69" s="55"/>
      <c r="M69" s="55"/>
      <c r="N69" s="55"/>
      <c r="O69" s="45"/>
      <c r="P69" s="55"/>
      <c r="Q69" s="45"/>
      <c r="R69" s="55"/>
      <c r="S69" s="45"/>
    </row>
    <row r="70" spans="1:19" s="10" customFormat="1" ht="21" customHeight="1">
      <c r="A70" s="118" t="s">
        <v>576</v>
      </c>
      <c r="B70" s="358"/>
      <c r="D70" s="11"/>
      <c r="E70" s="11"/>
      <c r="F70" s="36"/>
      <c r="G70" s="11"/>
      <c r="H70" s="36"/>
      <c r="I70" s="15"/>
      <c r="J70" s="36"/>
      <c r="K70" s="16"/>
      <c r="L70" s="55"/>
      <c r="M70" s="55"/>
      <c r="N70" s="55"/>
      <c r="O70" s="45"/>
      <c r="P70" s="55"/>
      <c r="Q70" s="45"/>
      <c r="R70" s="55"/>
      <c r="S70" s="45"/>
    </row>
    <row r="71" spans="1:20" s="10" customFormat="1" ht="21" customHeight="1">
      <c r="A71" s="118" t="s">
        <v>575</v>
      </c>
      <c r="D71" s="11"/>
      <c r="E71" s="11"/>
      <c r="F71" s="55"/>
      <c r="G71" s="45"/>
      <c r="H71" s="55"/>
      <c r="I71" s="45"/>
      <c r="J71" s="55"/>
      <c r="K71" s="45"/>
      <c r="L71" s="59"/>
      <c r="M71" s="59"/>
      <c r="N71" s="59"/>
      <c r="P71" s="59"/>
      <c r="Q71" s="59"/>
      <c r="R71" s="59"/>
      <c r="T71" s="59"/>
    </row>
    <row r="72" spans="4:20" s="10" customFormat="1" ht="21" customHeight="1">
      <c r="D72" s="11"/>
      <c r="E72" s="11"/>
      <c r="F72" s="55"/>
      <c r="G72" s="45"/>
      <c r="H72" s="55"/>
      <c r="I72" s="45"/>
      <c r="J72" s="55"/>
      <c r="K72" s="45"/>
      <c r="L72" s="59"/>
      <c r="M72" s="59"/>
      <c r="N72" s="59"/>
      <c r="P72" s="59"/>
      <c r="Q72" s="59"/>
      <c r="R72" s="59"/>
      <c r="T72" s="59"/>
    </row>
    <row r="73" spans="1:20" s="10" customFormat="1" ht="21" customHeight="1">
      <c r="A73" s="25" t="s">
        <v>205</v>
      </c>
      <c r="C73" s="45"/>
      <c r="D73" s="45"/>
      <c r="E73" s="45"/>
      <c r="F73" s="55"/>
      <c r="G73" s="45"/>
      <c r="H73" s="55"/>
      <c r="I73" s="45"/>
      <c r="J73" s="55"/>
      <c r="K73" s="45"/>
      <c r="L73" s="59"/>
      <c r="M73" s="59"/>
      <c r="N73" s="59"/>
      <c r="P73" s="59"/>
      <c r="R73" s="59"/>
      <c r="T73" s="59"/>
    </row>
    <row r="74" spans="1:20" s="10" customFormat="1" ht="21" customHeight="1">
      <c r="A74" s="10" t="s">
        <v>463</v>
      </c>
      <c r="C74" s="45"/>
      <c r="D74" s="45"/>
      <c r="E74" s="45"/>
      <c r="F74" s="55"/>
      <c r="G74" s="45"/>
      <c r="H74" s="55"/>
      <c r="I74" s="45"/>
      <c r="J74" s="55"/>
      <c r="K74" s="45"/>
      <c r="L74" s="59"/>
      <c r="M74" s="59"/>
      <c r="N74" s="59"/>
      <c r="P74" s="59"/>
      <c r="R74" s="59"/>
      <c r="T74" s="59"/>
    </row>
    <row r="75" spans="1:18" s="10" customFormat="1" ht="21" customHeight="1">
      <c r="A75" s="12" t="s">
        <v>551</v>
      </c>
      <c r="B75" s="139"/>
      <c r="C75" s="45"/>
      <c r="D75" s="45"/>
      <c r="E75" s="45"/>
      <c r="F75" s="55"/>
      <c r="G75" s="45"/>
      <c r="H75" s="55"/>
      <c r="I75" s="45"/>
      <c r="J75" s="55"/>
      <c r="K75" s="45"/>
      <c r="L75" s="59"/>
      <c r="M75" s="59"/>
      <c r="N75" s="59"/>
      <c r="P75" s="59"/>
      <c r="R75" s="59"/>
    </row>
    <row r="76" spans="1:18" s="10" customFormat="1" ht="21" customHeight="1">
      <c r="A76" s="12" t="s">
        <v>552</v>
      </c>
      <c r="B76" s="139"/>
      <c r="F76" s="59"/>
      <c r="G76" s="59"/>
      <c r="H76" s="59"/>
      <c r="J76" s="57"/>
      <c r="L76" s="59"/>
      <c r="M76" s="59"/>
      <c r="N76" s="59"/>
      <c r="P76" s="59"/>
      <c r="R76" s="59"/>
    </row>
    <row r="77" spans="1:18" s="10" customFormat="1" ht="21" customHeight="1">
      <c r="A77" s="10" t="s">
        <v>206</v>
      </c>
      <c r="F77" s="59"/>
      <c r="G77" s="59"/>
      <c r="H77" s="59"/>
      <c r="J77" s="57"/>
      <c r="L77" s="59"/>
      <c r="M77" s="59"/>
      <c r="N77" s="59"/>
      <c r="P77" s="59"/>
      <c r="R77" s="59"/>
    </row>
    <row r="78" spans="1:17" ht="21" customHeight="1">
      <c r="A78" s="10" t="s">
        <v>127</v>
      </c>
      <c r="B78" s="10"/>
      <c r="C78" s="10"/>
      <c r="D78" s="10"/>
      <c r="E78" s="10"/>
      <c r="F78" s="59"/>
      <c r="G78" s="59"/>
      <c r="H78" s="59"/>
      <c r="I78" s="10"/>
      <c r="J78" s="57"/>
      <c r="K78" s="10"/>
      <c r="L78" s="59"/>
      <c r="M78" s="59"/>
      <c r="N78" s="59"/>
      <c r="O78" s="10"/>
      <c r="P78" s="59"/>
      <c r="Q78" s="10"/>
    </row>
    <row r="79" spans="1:17" ht="21" customHeight="1">
      <c r="A79" s="10" t="s">
        <v>122</v>
      </c>
      <c r="B79" s="10"/>
      <c r="C79" s="10"/>
      <c r="D79" s="10"/>
      <c r="E79" s="10"/>
      <c r="F79" s="59"/>
      <c r="G79" s="59"/>
      <c r="H79" s="59"/>
      <c r="I79" s="10"/>
      <c r="J79" s="57"/>
      <c r="K79" s="10"/>
      <c r="L79" s="59"/>
      <c r="M79" s="59"/>
      <c r="N79" s="59"/>
      <c r="O79" s="10"/>
      <c r="P79" s="59"/>
      <c r="Q79" s="10"/>
    </row>
    <row r="81" spans="1:17" ht="21" customHeight="1">
      <c r="A81" s="25" t="s">
        <v>207</v>
      </c>
      <c r="B81" s="25"/>
      <c r="C81" s="10"/>
      <c r="D81" s="11"/>
      <c r="E81" s="36"/>
      <c r="F81" s="36"/>
      <c r="G81" s="36"/>
      <c r="H81" s="36"/>
      <c r="I81" s="15"/>
      <c r="J81" s="36"/>
      <c r="K81" s="56"/>
      <c r="L81" s="59"/>
      <c r="M81" s="59"/>
      <c r="N81" s="59"/>
      <c r="O81" s="10"/>
      <c r="P81" s="59"/>
      <c r="Q81" s="10"/>
    </row>
    <row r="82" spans="1:17" ht="21" customHeight="1">
      <c r="A82" s="10" t="s">
        <v>464</v>
      </c>
      <c r="B82" s="10"/>
      <c r="C82" s="10"/>
      <c r="D82" s="11"/>
      <c r="E82" s="36"/>
      <c r="F82" s="36"/>
      <c r="G82" s="36"/>
      <c r="H82" s="36"/>
      <c r="I82" s="15"/>
      <c r="J82" s="36"/>
      <c r="K82" s="56"/>
      <c r="L82" s="59"/>
      <c r="M82" s="59"/>
      <c r="N82" s="59"/>
      <c r="O82" s="10"/>
      <c r="P82" s="59"/>
      <c r="Q82" s="10"/>
    </row>
    <row r="83" spans="1:17" ht="21" customHeight="1">
      <c r="A83" s="10" t="s">
        <v>36</v>
      </c>
      <c r="B83" s="10"/>
      <c r="C83" s="10"/>
      <c r="D83" s="11"/>
      <c r="E83" s="36"/>
      <c r="F83" s="36"/>
      <c r="G83" s="36"/>
      <c r="H83" s="36"/>
      <c r="I83" s="15"/>
      <c r="J83" s="36"/>
      <c r="K83" s="56"/>
      <c r="L83" s="59"/>
      <c r="M83" s="59"/>
      <c r="N83" s="59"/>
      <c r="O83" s="10"/>
      <c r="P83" s="59"/>
      <c r="Q83" s="10"/>
    </row>
    <row r="84" spans="1:17" ht="21" customHeight="1">
      <c r="A84" s="139" t="s">
        <v>468</v>
      </c>
      <c r="B84" s="139"/>
      <c r="C84" s="10"/>
      <c r="D84" s="10"/>
      <c r="E84" s="10"/>
      <c r="F84" s="59"/>
      <c r="G84" s="59"/>
      <c r="H84" s="59"/>
      <c r="I84" s="10"/>
      <c r="J84" s="57"/>
      <c r="K84" s="10"/>
      <c r="L84" s="59"/>
      <c r="M84" s="59"/>
      <c r="N84" s="59"/>
      <c r="O84" s="10"/>
      <c r="P84" s="59"/>
      <c r="Q84" s="10"/>
    </row>
    <row r="85" spans="1:17" ht="21" customHeight="1">
      <c r="A85" s="139" t="s">
        <v>465</v>
      </c>
      <c r="B85" s="139"/>
      <c r="C85" s="10"/>
      <c r="D85" s="10"/>
      <c r="E85" s="10"/>
      <c r="F85" s="59"/>
      <c r="G85" s="59"/>
      <c r="H85" s="59"/>
      <c r="I85" s="10"/>
      <c r="J85" s="57"/>
      <c r="K85" s="10"/>
      <c r="L85" s="59"/>
      <c r="M85" s="59"/>
      <c r="N85" s="59"/>
      <c r="O85" s="10"/>
      <c r="P85" s="59"/>
      <c r="Q85" s="10"/>
    </row>
    <row r="86" spans="1:17" ht="21" customHeight="1">
      <c r="A86" s="139" t="s">
        <v>466</v>
      </c>
      <c r="B86" s="139"/>
      <c r="C86" s="10"/>
      <c r="D86" s="10"/>
      <c r="E86" s="10"/>
      <c r="F86" s="59"/>
      <c r="G86" s="59"/>
      <c r="H86" s="59"/>
      <c r="I86" s="10"/>
      <c r="J86" s="57"/>
      <c r="K86" s="10"/>
      <c r="L86" s="59"/>
      <c r="M86" s="59"/>
      <c r="N86" s="59"/>
      <c r="O86" s="10"/>
      <c r="P86" s="59"/>
      <c r="Q86" s="10"/>
    </row>
    <row r="87" spans="1:17" ht="21" customHeight="1">
      <c r="A87" s="139" t="s">
        <v>467</v>
      </c>
      <c r="B87" s="139"/>
      <c r="C87" s="10"/>
      <c r="D87" s="10"/>
      <c r="E87" s="10"/>
      <c r="F87" s="59"/>
      <c r="G87" s="59"/>
      <c r="H87" s="59"/>
      <c r="I87" s="10"/>
      <c r="J87" s="57"/>
      <c r="K87" s="10"/>
      <c r="L87" s="59"/>
      <c r="M87" s="59"/>
      <c r="N87" s="59"/>
      <c r="O87" s="10"/>
      <c r="P87" s="59"/>
      <c r="Q87" s="10"/>
    </row>
    <row r="88" spans="1:17" ht="21" customHeight="1">
      <c r="A88" s="139" t="s">
        <v>371</v>
      </c>
      <c r="B88" s="139"/>
      <c r="C88" s="10"/>
      <c r="D88" s="10"/>
      <c r="E88" s="10"/>
      <c r="F88" s="59"/>
      <c r="G88" s="59"/>
      <c r="H88" s="59"/>
      <c r="I88" s="10"/>
      <c r="J88" s="57"/>
      <c r="K88" s="10"/>
      <c r="L88" s="59"/>
      <c r="M88" s="59"/>
      <c r="N88" s="59"/>
      <c r="O88" s="10"/>
      <c r="P88" s="59"/>
      <c r="Q88" s="10"/>
    </row>
  </sheetData>
  <mergeCells count="1">
    <mergeCell ref="A13:C13"/>
  </mergeCells>
  <printOptions/>
  <pageMargins left="0.39" right="0.2" top="0.3" bottom="0.21" header="0.22" footer="0.16"/>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10"/>
  </sheetPr>
  <dimension ref="A1:S23"/>
  <sheetViews>
    <sheetView zoomScale="90" zoomScaleNormal="90" workbookViewId="0" topLeftCell="A17">
      <selection activeCell="N24" sqref="N24"/>
    </sheetView>
  </sheetViews>
  <sheetFormatPr defaultColWidth="9.140625" defaultRowHeight="20.25"/>
  <cols>
    <col min="1" max="1" width="15.8515625" style="81" customWidth="1"/>
    <col min="2" max="2" width="0.42578125" style="81" customWidth="1"/>
    <col min="3" max="3" width="11.00390625" style="81" customWidth="1"/>
    <col min="4" max="4" width="0.5625" style="81" customWidth="1"/>
    <col min="5" max="5" width="11.00390625" style="81" customWidth="1"/>
    <col min="6" max="6" width="0.42578125" style="81" customWidth="1"/>
    <col min="7" max="7" width="13.57421875" style="81" customWidth="1"/>
    <col min="8" max="8" width="0.42578125" style="81" customWidth="1"/>
    <col min="9" max="9" width="13.140625" style="81" customWidth="1"/>
    <col min="10" max="10" width="0.2890625" style="81" customWidth="1"/>
    <col min="11" max="11" width="13.57421875" style="81" customWidth="1"/>
    <col min="12" max="12" width="0.13671875" style="81" customWidth="1"/>
    <col min="13" max="13" width="0.2890625" style="81" customWidth="1"/>
    <col min="14" max="14" width="13.421875" style="81" customWidth="1"/>
    <col min="15" max="15" width="0.42578125" style="81" customWidth="1"/>
    <col min="16" max="16" width="13.28125" style="81" customWidth="1"/>
    <col min="17" max="17" width="0.71875" style="81" customWidth="1"/>
    <col min="18" max="18" width="13.28125" style="81" customWidth="1"/>
    <col min="19" max="16384" width="9.140625" style="81" customWidth="1"/>
  </cols>
  <sheetData>
    <row r="1" spans="1:18" ht="19.5">
      <c r="A1" s="38"/>
      <c r="B1" s="38"/>
      <c r="C1" s="14"/>
      <c r="D1" s="11"/>
      <c r="E1" s="11"/>
      <c r="F1" s="11"/>
      <c r="G1" s="11"/>
      <c r="H1" s="11"/>
      <c r="I1" s="15"/>
      <c r="J1" s="11"/>
      <c r="K1" s="16"/>
      <c r="L1" s="55"/>
      <c r="M1" s="55"/>
      <c r="N1" s="45"/>
      <c r="O1" s="55"/>
      <c r="R1" s="32" t="s">
        <v>312</v>
      </c>
    </row>
    <row r="2" spans="1:16" ht="19.5">
      <c r="A2" s="38"/>
      <c r="B2" s="38"/>
      <c r="C2" s="14"/>
      <c r="D2" s="11"/>
      <c r="E2" s="11"/>
      <c r="F2" s="11"/>
      <c r="G2" s="11"/>
      <c r="H2" s="11"/>
      <c r="I2" s="15"/>
      <c r="J2" s="11"/>
      <c r="K2" s="45"/>
      <c r="L2" s="55"/>
      <c r="M2" s="55"/>
      <c r="N2" s="45"/>
      <c r="O2" s="55"/>
      <c r="P2" s="45"/>
    </row>
    <row r="3" spans="1:18" ht="19.5">
      <c r="A3" s="506" t="s">
        <v>213</v>
      </c>
      <c r="B3" s="506"/>
      <c r="C3" s="506"/>
      <c r="D3" s="506"/>
      <c r="E3" s="506"/>
      <c r="F3" s="506"/>
      <c r="G3" s="506"/>
      <c r="H3" s="506"/>
      <c r="I3" s="506"/>
      <c r="J3" s="506"/>
      <c r="K3" s="506"/>
      <c r="L3" s="506"/>
      <c r="M3" s="506"/>
      <c r="N3" s="506"/>
      <c r="O3" s="506"/>
      <c r="P3" s="506"/>
      <c r="Q3" s="506"/>
      <c r="R3" s="506"/>
    </row>
    <row r="4" spans="1:18" ht="19.5">
      <c r="A4" s="506" t="s">
        <v>440</v>
      </c>
      <c r="B4" s="506"/>
      <c r="C4" s="506"/>
      <c r="D4" s="506"/>
      <c r="E4" s="506"/>
      <c r="F4" s="506"/>
      <c r="G4" s="506"/>
      <c r="H4" s="506"/>
      <c r="I4" s="506"/>
      <c r="J4" s="506"/>
      <c r="K4" s="506"/>
      <c r="L4" s="506"/>
      <c r="M4" s="506"/>
      <c r="N4" s="506"/>
      <c r="O4" s="10"/>
      <c r="R4" s="320" t="s">
        <v>266</v>
      </c>
    </row>
    <row r="5" spans="1:18" ht="19.5">
      <c r="A5" s="506" t="s">
        <v>441</v>
      </c>
      <c r="B5" s="506"/>
      <c r="C5" s="506"/>
      <c r="D5" s="506"/>
      <c r="E5" s="506"/>
      <c r="F5" s="506"/>
      <c r="G5" s="506"/>
      <c r="H5" s="506"/>
      <c r="I5" s="506"/>
      <c r="J5" s="506"/>
      <c r="K5" s="506"/>
      <c r="L5" s="506"/>
      <c r="M5" s="506"/>
      <c r="N5" s="506"/>
      <c r="O5" s="506"/>
      <c r="P5" s="506"/>
      <c r="Q5" s="506"/>
      <c r="R5" s="506"/>
    </row>
    <row r="6" spans="1:18" ht="19.5">
      <c r="A6" s="116"/>
      <c r="B6" s="116"/>
      <c r="C6" s="116"/>
      <c r="D6" s="116"/>
      <c r="E6" s="116"/>
      <c r="F6" s="116"/>
      <c r="G6" s="116"/>
      <c r="H6" s="122"/>
      <c r="I6" s="116"/>
      <c r="J6" s="122"/>
      <c r="K6" s="116"/>
      <c r="L6" s="122"/>
      <c r="M6" s="122"/>
      <c r="N6" s="122"/>
      <c r="O6" s="122"/>
      <c r="P6" s="116"/>
      <c r="Q6" s="122"/>
      <c r="R6" s="32"/>
    </row>
    <row r="7" spans="1:15" ht="19.5">
      <c r="A7" s="68"/>
      <c r="B7" s="68"/>
      <c r="C7" s="68"/>
      <c r="D7" s="69"/>
      <c r="E7" s="10"/>
      <c r="F7" s="70"/>
      <c r="L7" s="331"/>
      <c r="M7" s="331"/>
      <c r="O7" s="331"/>
    </row>
    <row r="8" spans="1:15" ht="19.5">
      <c r="A8" s="68"/>
      <c r="B8" s="68"/>
      <c r="C8" s="68"/>
      <c r="D8" s="68"/>
      <c r="E8" s="10"/>
      <c r="F8" s="70"/>
      <c r="G8" s="330" t="s">
        <v>296</v>
      </c>
      <c r="H8" s="331"/>
      <c r="J8" s="331"/>
      <c r="K8" s="318" t="s">
        <v>297</v>
      </c>
      <c r="L8" s="331"/>
      <c r="M8" s="331"/>
      <c r="N8" s="333" t="s">
        <v>303</v>
      </c>
      <c r="O8" s="331"/>
    </row>
    <row r="9" spans="1:18" ht="19.5">
      <c r="A9" s="68"/>
      <c r="B9" s="68"/>
      <c r="C9" s="68"/>
      <c r="D9" s="68"/>
      <c r="E9" s="10"/>
      <c r="F9" s="70"/>
      <c r="G9" s="332" t="s">
        <v>298</v>
      </c>
      <c r="H9" s="331"/>
      <c r="I9" s="332" t="s">
        <v>528</v>
      </c>
      <c r="J9" s="331"/>
      <c r="K9" s="332" t="s">
        <v>299</v>
      </c>
      <c r="L9" s="331"/>
      <c r="M9" s="331"/>
      <c r="N9" s="332" t="s">
        <v>306</v>
      </c>
      <c r="O9" s="331"/>
      <c r="P9" s="330" t="s">
        <v>304</v>
      </c>
      <c r="Q9" s="334"/>
      <c r="R9" s="330" t="s">
        <v>305</v>
      </c>
    </row>
    <row r="10" spans="1:18" ht="19.5">
      <c r="A10" s="68"/>
      <c r="B10" s="68"/>
      <c r="C10" s="68"/>
      <c r="D10" s="68"/>
      <c r="E10" s="74" t="s">
        <v>300</v>
      </c>
      <c r="F10" s="71"/>
      <c r="G10" s="335" t="s">
        <v>301</v>
      </c>
      <c r="H10" s="331"/>
      <c r="I10" s="335" t="s">
        <v>302</v>
      </c>
      <c r="J10" s="331"/>
      <c r="K10" s="335" t="s">
        <v>343</v>
      </c>
      <c r="L10" s="331"/>
      <c r="M10" s="331"/>
      <c r="N10" s="336" t="s">
        <v>529</v>
      </c>
      <c r="O10" s="331"/>
      <c r="P10" s="337" t="s">
        <v>530</v>
      </c>
      <c r="Q10" s="334"/>
      <c r="R10" s="337" t="s">
        <v>307</v>
      </c>
    </row>
    <row r="11" spans="1:18" ht="18">
      <c r="A11" s="338" t="s">
        <v>308</v>
      </c>
      <c r="B11" s="305"/>
      <c r="C11" s="305"/>
      <c r="D11" s="306"/>
      <c r="E11" s="306"/>
      <c r="G11" s="365">
        <v>1674800250</v>
      </c>
      <c r="H11" s="366"/>
      <c r="I11" s="367">
        <v>-1476000000</v>
      </c>
      <c r="J11" s="366"/>
      <c r="K11" s="367">
        <v>2659840</v>
      </c>
      <c r="L11" s="366"/>
      <c r="M11" s="366"/>
      <c r="N11" s="365">
        <v>1371209</v>
      </c>
      <c r="O11" s="366"/>
      <c r="P11" s="367">
        <v>-116139889</v>
      </c>
      <c r="Q11" s="366"/>
      <c r="R11" s="367">
        <f>SUM(G11:P11)</f>
        <v>86691410</v>
      </c>
    </row>
    <row r="12" spans="1:18" ht="18">
      <c r="A12" s="452" t="s">
        <v>323</v>
      </c>
      <c r="B12" s="305"/>
      <c r="C12" s="305"/>
      <c r="D12" s="306"/>
      <c r="E12" s="306"/>
      <c r="G12" s="365">
        <v>0</v>
      </c>
      <c r="H12" s="366"/>
      <c r="I12" s="367">
        <v>0</v>
      </c>
      <c r="J12" s="366"/>
      <c r="K12" s="367">
        <v>360000</v>
      </c>
      <c r="L12" s="366"/>
      <c r="M12" s="366"/>
      <c r="N12" s="365">
        <v>0</v>
      </c>
      <c r="O12" s="366"/>
      <c r="P12" s="367"/>
      <c r="Q12" s="366"/>
      <c r="R12" s="367">
        <v>360000</v>
      </c>
    </row>
    <row r="13" spans="1:18" ht="18">
      <c r="A13" s="339" t="s">
        <v>309</v>
      </c>
      <c r="B13" s="305"/>
      <c r="C13" s="305"/>
      <c r="D13" s="306"/>
      <c r="E13" s="306"/>
      <c r="G13" s="365">
        <v>0</v>
      </c>
      <c r="H13" s="366"/>
      <c r="I13" s="365">
        <v>0</v>
      </c>
      <c r="J13" s="366"/>
      <c r="K13" s="367">
        <v>0</v>
      </c>
      <c r="L13" s="366"/>
      <c r="M13" s="366"/>
      <c r="N13" s="365">
        <v>0</v>
      </c>
      <c r="O13" s="366"/>
      <c r="P13" s="367">
        <v>2557126</v>
      </c>
      <c r="Q13" s="366"/>
      <c r="R13" s="368">
        <f>SUM(G13:P13)</f>
        <v>2557126</v>
      </c>
    </row>
    <row r="14" spans="1:18" ht="18.75" thickBot="1">
      <c r="A14" s="338" t="s">
        <v>434</v>
      </c>
      <c r="B14" s="305"/>
      <c r="C14" s="305"/>
      <c r="D14" s="306"/>
      <c r="E14" s="306"/>
      <c r="G14" s="369">
        <f>SUM(G11:G13)</f>
        <v>1674800250</v>
      </c>
      <c r="H14" s="365"/>
      <c r="I14" s="369">
        <f>SUM(I11:I13)</f>
        <v>-1476000000</v>
      </c>
      <c r="J14" s="365"/>
      <c r="K14" s="369">
        <f>SUM(K11:K13)</f>
        <v>3019840</v>
      </c>
      <c r="L14" s="365">
        <f>SUM(L11:L11)</f>
        <v>0</v>
      </c>
      <c r="M14" s="365"/>
      <c r="N14" s="369">
        <f>SUM(N11:N13)</f>
        <v>1371209</v>
      </c>
      <c r="O14" s="365"/>
      <c r="P14" s="369">
        <f>SUM(P11:P13)</f>
        <v>-113582763</v>
      </c>
      <c r="Q14" s="365"/>
      <c r="R14" s="370">
        <f>SUM(G14:P14)</f>
        <v>89608536</v>
      </c>
    </row>
    <row r="15" spans="1:18" ht="18.75" thickTop="1">
      <c r="A15" s="340"/>
      <c r="B15" s="307"/>
      <c r="C15" s="307"/>
      <c r="D15" s="308"/>
      <c r="E15" s="306"/>
      <c r="G15" s="371"/>
      <c r="H15" s="366"/>
      <c r="I15" s="371"/>
      <c r="J15" s="366"/>
      <c r="K15" s="372"/>
      <c r="L15" s="366"/>
      <c r="M15" s="366"/>
      <c r="N15" s="365"/>
      <c r="O15" s="366"/>
      <c r="P15" s="372"/>
      <c r="Q15" s="366"/>
      <c r="R15" s="372"/>
    </row>
    <row r="16" spans="1:18" ht="18">
      <c r="A16" s="338" t="s">
        <v>310</v>
      </c>
      <c r="B16" s="305"/>
      <c r="C16" s="305"/>
      <c r="D16" s="306"/>
      <c r="E16" s="306"/>
      <c r="G16" s="365">
        <v>2217231750</v>
      </c>
      <c r="H16" s="366"/>
      <c r="I16" s="365">
        <v>-1964188350</v>
      </c>
      <c r="J16" s="366"/>
      <c r="K16" s="367">
        <v>3019840</v>
      </c>
      <c r="L16" s="366"/>
      <c r="M16" s="366"/>
      <c r="N16" s="365">
        <v>1371209</v>
      </c>
      <c r="O16" s="366"/>
      <c r="P16" s="367">
        <v>-112517824</v>
      </c>
      <c r="Q16" s="366"/>
      <c r="R16" s="367">
        <f>SUM(G16:P16)</f>
        <v>144916625</v>
      </c>
    </row>
    <row r="17" spans="1:18" ht="21.75" customHeight="1">
      <c r="A17" s="341" t="s">
        <v>345</v>
      </c>
      <c r="B17" s="311"/>
      <c r="C17" s="311"/>
      <c r="D17" s="311"/>
      <c r="E17" s="312">
        <v>16</v>
      </c>
      <c r="G17" s="367">
        <v>0</v>
      </c>
      <c r="H17" s="373"/>
      <c r="I17" s="367">
        <v>0</v>
      </c>
      <c r="J17" s="373"/>
      <c r="K17" s="367">
        <v>0</v>
      </c>
      <c r="L17" s="374"/>
      <c r="M17" s="373"/>
      <c r="N17" s="367">
        <v>0</v>
      </c>
      <c r="O17" s="373"/>
      <c r="P17" s="367">
        <v>-692780</v>
      </c>
      <c r="Q17" s="373"/>
      <c r="R17" s="367">
        <f>SUM(G17:P17)</f>
        <v>-692780</v>
      </c>
    </row>
    <row r="18" spans="1:19" ht="19.5">
      <c r="A18" s="338" t="s">
        <v>531</v>
      </c>
      <c r="B18" s="305"/>
      <c r="C18" s="305"/>
      <c r="D18" s="306"/>
      <c r="G18" s="493"/>
      <c r="H18" s="493"/>
      <c r="I18" s="493"/>
      <c r="J18" s="493"/>
      <c r="K18" s="493"/>
      <c r="L18" s="493"/>
      <c r="M18" s="493"/>
      <c r="N18" s="493"/>
      <c r="O18" s="493"/>
      <c r="P18" s="493"/>
      <c r="Q18" s="493"/>
      <c r="R18" s="367"/>
      <c r="S18" s="60"/>
    </row>
    <row r="19" spans="1:19" ht="19.5">
      <c r="A19" s="338" t="s">
        <v>532</v>
      </c>
      <c r="B19" s="305"/>
      <c r="C19" s="305"/>
      <c r="D19" s="306"/>
      <c r="E19" s="306" t="s">
        <v>556</v>
      </c>
      <c r="G19" s="365">
        <v>7300000</v>
      </c>
      <c r="H19" s="366"/>
      <c r="I19" s="365">
        <v>-6570000</v>
      </c>
      <c r="J19" s="366"/>
      <c r="K19" s="367">
        <v>0</v>
      </c>
      <c r="L19" s="366"/>
      <c r="M19" s="366"/>
      <c r="N19" s="365">
        <v>0</v>
      </c>
      <c r="O19" s="366"/>
      <c r="P19" s="367">
        <v>0</v>
      </c>
      <c r="Q19" s="366"/>
      <c r="R19" s="367">
        <f>SUM(G19:P19)</f>
        <v>730000</v>
      </c>
      <c r="S19" s="60"/>
    </row>
    <row r="20" spans="1:18" ht="18">
      <c r="A20" s="339" t="s">
        <v>311</v>
      </c>
      <c r="B20" s="305"/>
      <c r="C20" s="305"/>
      <c r="D20" s="306"/>
      <c r="E20" s="309"/>
      <c r="G20" s="365">
        <v>0</v>
      </c>
      <c r="H20" s="366"/>
      <c r="I20" s="365">
        <v>0</v>
      </c>
      <c r="J20" s="366"/>
      <c r="K20" s="367">
        <v>0</v>
      </c>
      <c r="L20" s="366"/>
      <c r="M20" s="366"/>
      <c r="N20" s="365">
        <v>0</v>
      </c>
      <c r="O20" s="366"/>
      <c r="P20" s="367">
        <v>-13143711</v>
      </c>
      <c r="Q20" s="366"/>
      <c r="R20" s="367">
        <f>SUM(G20:P20)</f>
        <v>-13143711</v>
      </c>
    </row>
    <row r="21" spans="1:19" ht="20.25" thickBot="1">
      <c r="A21" s="338" t="s">
        <v>324</v>
      </c>
      <c r="B21" s="307"/>
      <c r="C21" s="307"/>
      <c r="D21" s="308"/>
      <c r="E21" s="310"/>
      <c r="G21" s="375">
        <f>SUM(G16:G20)</f>
        <v>2224531750</v>
      </c>
      <c r="H21" s="366"/>
      <c r="I21" s="375">
        <f>SUM(I16:I20)</f>
        <v>-1970758350</v>
      </c>
      <c r="J21" s="366"/>
      <c r="K21" s="375">
        <f>SUM(K16:K20)</f>
        <v>3019840</v>
      </c>
      <c r="L21" s="366"/>
      <c r="M21" s="366"/>
      <c r="N21" s="375">
        <f>SUM(N16:N20)</f>
        <v>1371209</v>
      </c>
      <c r="O21" s="366"/>
      <c r="P21" s="375">
        <f>SUM(P16:P20)</f>
        <v>-126354315</v>
      </c>
      <c r="Q21" s="366"/>
      <c r="R21" s="376">
        <f>SUM(G21:P21)</f>
        <v>131810134</v>
      </c>
      <c r="S21" s="329"/>
    </row>
    <row r="22" spans="1:19" ht="20.25" thickTop="1">
      <c r="A22" s="68"/>
      <c r="B22" s="68"/>
      <c r="C22" s="68"/>
      <c r="D22" s="68"/>
      <c r="E22" s="71"/>
      <c r="F22" s="71"/>
      <c r="G22" s="72"/>
      <c r="H22" s="80"/>
      <c r="I22" s="72"/>
      <c r="J22" s="80"/>
      <c r="K22" s="72"/>
      <c r="L22" s="72"/>
      <c r="M22" s="72"/>
      <c r="N22" s="72"/>
      <c r="O22" s="72"/>
      <c r="P22" s="73"/>
      <c r="Q22" s="73"/>
      <c r="R22" s="73"/>
      <c r="S22" s="60"/>
    </row>
    <row r="23" spans="1:18" ht="19.5">
      <c r="A23" s="68"/>
      <c r="B23" s="68"/>
      <c r="C23" s="68"/>
      <c r="D23" s="68"/>
      <c r="E23" s="71"/>
      <c r="F23" s="71"/>
      <c r="G23" s="72"/>
      <c r="H23" s="72"/>
      <c r="I23" s="72"/>
      <c r="J23" s="72"/>
      <c r="K23" s="72"/>
      <c r="L23" s="72"/>
      <c r="M23" s="72"/>
      <c r="N23" s="72"/>
      <c r="O23" s="72"/>
      <c r="P23" s="73"/>
      <c r="Q23" s="73"/>
      <c r="R23" s="314" t="str">
        <f>+APCE3!O144</f>
        <v>Notes to the interim financial statements 24 items are an integral part of these interim statements.</v>
      </c>
    </row>
  </sheetData>
  <mergeCells count="3">
    <mergeCell ref="A4:N4"/>
    <mergeCell ref="A5:R5"/>
    <mergeCell ref="A3:R3"/>
  </mergeCells>
  <printOptions/>
  <pageMargins left="0.37" right="0.32" top="0.46" bottom="0.46" header="0.37" footer="0.35"/>
  <pageSetup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1:K36"/>
  <sheetViews>
    <sheetView zoomScale="75" zoomScaleNormal="75" workbookViewId="0" topLeftCell="A9">
      <selection activeCell="K29" sqref="K29"/>
    </sheetView>
  </sheetViews>
  <sheetFormatPr defaultColWidth="9.140625" defaultRowHeight="20.25"/>
  <cols>
    <col min="1" max="1" width="81.7109375" style="0" customWidth="1"/>
    <col min="2" max="2" width="0.9921875" style="0" customWidth="1"/>
    <col min="3" max="3" width="14.140625" style="193" customWidth="1"/>
    <col min="4" max="4" width="1.421875" style="0" customWidth="1"/>
    <col min="5" max="5" width="21.28125" style="193" customWidth="1"/>
    <col min="6" max="6" width="0.9921875" style="0" customWidth="1"/>
    <col min="7" max="7" width="21.57421875" style="194" customWidth="1"/>
    <col min="8" max="8" width="0.71875" style="0" customWidth="1"/>
    <col min="9" max="9" width="16.28125" style="0" customWidth="1"/>
    <col min="10" max="10" width="0.71875" style="0" customWidth="1"/>
    <col min="11" max="11" width="25.421875" style="0" customWidth="1"/>
  </cols>
  <sheetData>
    <row r="1" spans="1:11" ht="23.25">
      <c r="A1" s="515" t="s">
        <v>177</v>
      </c>
      <c r="B1" s="515"/>
      <c r="C1" s="515"/>
      <c r="D1" s="515"/>
      <c r="E1" s="515"/>
      <c r="F1" s="515"/>
      <c r="G1" s="515"/>
      <c r="H1" s="515"/>
      <c r="I1" s="515"/>
      <c r="J1" s="515"/>
      <c r="K1" s="515"/>
    </row>
    <row r="2" spans="1:11" ht="23.25">
      <c r="A2" s="515" t="s">
        <v>178</v>
      </c>
      <c r="B2" s="515"/>
      <c r="C2" s="515"/>
      <c r="D2" s="515"/>
      <c r="E2" s="515"/>
      <c r="F2" s="515"/>
      <c r="G2" s="515"/>
      <c r="H2" s="515"/>
      <c r="I2" s="515"/>
      <c r="J2" s="515"/>
      <c r="K2" s="515"/>
    </row>
    <row r="3" spans="1:11" ht="23.25">
      <c r="A3" s="515" t="s">
        <v>55</v>
      </c>
      <c r="B3" s="515"/>
      <c r="C3" s="515"/>
      <c r="D3" s="515"/>
      <c r="E3" s="515"/>
      <c r="F3" s="515"/>
      <c r="G3" s="515"/>
      <c r="H3" s="515"/>
      <c r="I3" s="515"/>
      <c r="J3" s="515"/>
      <c r="K3" s="515"/>
    </row>
    <row r="4" spans="1:11" ht="23.25">
      <c r="A4" s="156"/>
      <c r="B4" s="156"/>
      <c r="C4" s="156"/>
      <c r="D4" s="156"/>
      <c r="E4" s="156"/>
      <c r="F4" s="156"/>
      <c r="G4" s="156"/>
      <c r="H4" s="156"/>
      <c r="I4" s="156"/>
      <c r="J4" s="156"/>
      <c r="K4" s="156"/>
    </row>
    <row r="5" spans="1:11" ht="19.5">
      <c r="A5" s="144" t="s">
        <v>179</v>
      </c>
      <c r="B5" s="145"/>
      <c r="C5" s="146" t="s">
        <v>177</v>
      </c>
      <c r="D5" s="145"/>
      <c r="E5" s="146" t="s">
        <v>180</v>
      </c>
      <c r="F5" s="147"/>
      <c r="G5" s="146" t="s">
        <v>181</v>
      </c>
      <c r="H5" s="147"/>
      <c r="I5" s="144" t="s">
        <v>182</v>
      </c>
      <c r="J5" s="147"/>
      <c r="K5" s="144" t="s">
        <v>183</v>
      </c>
    </row>
    <row r="6" spans="1:11" ht="6" customHeight="1">
      <c r="A6" s="145"/>
      <c r="B6" s="145"/>
      <c r="C6" s="148"/>
      <c r="D6" s="145"/>
      <c r="E6" s="148"/>
      <c r="F6" s="147"/>
      <c r="G6" s="148"/>
      <c r="H6" s="147"/>
      <c r="I6" s="149"/>
      <c r="J6" s="147"/>
      <c r="K6" s="149"/>
    </row>
    <row r="7" spans="1:11" ht="19.5">
      <c r="A7" s="150" t="s">
        <v>184</v>
      </c>
      <c r="B7" s="147"/>
      <c r="C7" s="146">
        <v>167480025</v>
      </c>
      <c r="D7" s="147"/>
      <c r="E7" s="146"/>
      <c r="F7" s="147"/>
      <c r="G7" s="151"/>
      <c r="H7" s="147"/>
      <c r="I7" s="157"/>
      <c r="J7" s="147"/>
      <c r="K7" s="158">
        <f>SUM(C7:J7)</f>
        <v>167480025</v>
      </c>
    </row>
    <row r="8" spans="1:11" ht="5.25" customHeight="1">
      <c r="A8" s="147"/>
      <c r="B8" s="147"/>
      <c r="C8" s="159"/>
      <c r="D8" s="147"/>
      <c r="E8" s="159"/>
      <c r="F8" s="147"/>
      <c r="G8" s="160"/>
      <c r="H8" s="147"/>
      <c r="I8" s="147"/>
      <c r="J8" s="147"/>
      <c r="K8" s="147"/>
    </row>
    <row r="9" spans="1:11" ht="19.5">
      <c r="A9" s="161" t="s">
        <v>185</v>
      </c>
      <c r="B9" s="147"/>
      <c r="C9" s="162"/>
      <c r="D9" s="147"/>
      <c r="E9" s="162">
        <f>83726504+13500</f>
        <v>83740004</v>
      </c>
      <c r="F9" s="147"/>
      <c r="G9" s="163">
        <f>167453025+27000</f>
        <v>167480025</v>
      </c>
      <c r="H9" s="147"/>
      <c r="I9" s="163">
        <f>SUM(E9:G9)</f>
        <v>251220029</v>
      </c>
      <c r="J9" s="147"/>
      <c r="K9" s="164"/>
    </row>
    <row r="10" spans="1:11" ht="19.5">
      <c r="A10" s="165" t="s">
        <v>212</v>
      </c>
      <c r="B10" s="147"/>
      <c r="C10" s="166"/>
      <c r="D10" s="147"/>
      <c r="E10" s="166"/>
      <c r="F10" s="147"/>
      <c r="G10" s="167"/>
      <c r="H10" s="147"/>
      <c r="I10" s="168"/>
      <c r="J10" s="147"/>
      <c r="K10" s="165"/>
    </row>
    <row r="11" spans="1:11" ht="6" customHeight="1">
      <c r="A11" s="147"/>
      <c r="B11" s="147"/>
      <c r="C11" s="159"/>
      <c r="D11" s="147"/>
      <c r="E11" s="159"/>
      <c r="F11" s="147"/>
      <c r="G11" s="160"/>
      <c r="H11" s="147"/>
      <c r="I11" s="169"/>
      <c r="J11" s="147"/>
      <c r="K11" s="147"/>
    </row>
    <row r="12" spans="1:11" ht="19.5">
      <c r="A12" s="170" t="s">
        <v>41</v>
      </c>
      <c r="B12" s="147"/>
      <c r="C12" s="162"/>
      <c r="D12" s="147"/>
      <c r="E12" s="162">
        <v>602350</v>
      </c>
      <c r="F12" s="147"/>
      <c r="G12" s="163">
        <v>1254700</v>
      </c>
      <c r="H12" s="147"/>
      <c r="I12" s="163">
        <f>SUM(E12:G12)</f>
        <v>1857050</v>
      </c>
      <c r="J12" s="147"/>
      <c r="K12" s="171">
        <v>1857050</v>
      </c>
    </row>
    <row r="13" spans="1:11" ht="19.5">
      <c r="A13" s="165"/>
      <c r="B13" s="147"/>
      <c r="C13" s="166"/>
      <c r="D13" s="147"/>
      <c r="E13" s="166"/>
      <c r="F13" s="147"/>
      <c r="G13" s="167"/>
      <c r="H13" s="147"/>
      <c r="I13" s="167"/>
      <c r="J13" s="147"/>
      <c r="K13" s="172"/>
    </row>
    <row r="14" spans="1:11" ht="6" customHeight="1">
      <c r="A14" s="147"/>
      <c r="B14" s="147"/>
      <c r="C14" s="159"/>
      <c r="D14" s="147"/>
      <c r="E14" s="159"/>
      <c r="F14" s="147"/>
      <c r="G14" s="160"/>
      <c r="H14" s="147"/>
      <c r="I14" s="169"/>
      <c r="J14" s="147"/>
      <c r="K14" s="147"/>
    </row>
    <row r="15" spans="1:11" ht="19.5">
      <c r="A15" s="170" t="s">
        <v>42</v>
      </c>
      <c r="B15" s="147"/>
      <c r="C15" s="162"/>
      <c r="D15" s="147"/>
      <c r="E15" s="162">
        <v>20261200</v>
      </c>
      <c r="F15" s="147"/>
      <c r="G15" s="163">
        <v>32124900</v>
      </c>
      <c r="H15" s="147"/>
      <c r="I15" s="163">
        <f>SUM(E15:G15)</f>
        <v>52386100</v>
      </c>
      <c r="J15" s="147"/>
      <c r="K15" s="171">
        <v>52386100</v>
      </c>
    </row>
    <row r="16" spans="1:11" ht="19.5">
      <c r="A16" s="165"/>
      <c r="B16" s="147"/>
      <c r="C16" s="166"/>
      <c r="D16" s="147"/>
      <c r="E16" s="166"/>
      <c r="F16" s="147"/>
      <c r="G16" s="167"/>
      <c r="H16" s="147"/>
      <c r="I16" s="167"/>
      <c r="J16" s="147"/>
      <c r="K16" s="172"/>
    </row>
    <row r="17" spans="1:11" ht="7.5" customHeight="1">
      <c r="A17" s="147"/>
      <c r="B17" s="147"/>
      <c r="C17" s="159"/>
      <c r="D17" s="147"/>
      <c r="E17" s="159"/>
      <c r="F17" s="147"/>
      <c r="G17" s="160"/>
      <c r="H17" s="147"/>
      <c r="I17" s="160"/>
      <c r="J17" s="147"/>
      <c r="K17" s="174"/>
    </row>
    <row r="18" spans="1:11" ht="19.5">
      <c r="A18" s="170" t="s">
        <v>56</v>
      </c>
      <c r="B18" s="147"/>
      <c r="C18" s="162"/>
      <c r="D18" s="147"/>
      <c r="E18" s="162">
        <v>120000</v>
      </c>
      <c r="F18" s="147"/>
      <c r="G18" s="163">
        <v>500000</v>
      </c>
      <c r="H18" s="147"/>
      <c r="I18" s="163">
        <v>620000</v>
      </c>
      <c r="J18" s="147"/>
      <c r="K18" s="171">
        <f>620000*0.0833333333333333</f>
        <v>51666.666666666664</v>
      </c>
    </row>
    <row r="19" spans="1:11" ht="19.5">
      <c r="A19" s="165"/>
      <c r="B19" s="147"/>
      <c r="C19" s="166"/>
      <c r="D19" s="147"/>
      <c r="E19" s="166"/>
      <c r="F19" s="147"/>
      <c r="G19" s="167"/>
      <c r="H19" s="147"/>
      <c r="I19" s="167"/>
      <c r="J19" s="147"/>
      <c r="K19" s="172"/>
    </row>
    <row r="20" spans="1:11" ht="7.5" customHeight="1">
      <c r="A20" s="147"/>
      <c r="B20" s="147"/>
      <c r="C20" s="159"/>
      <c r="D20" s="147"/>
      <c r="E20" s="159"/>
      <c r="F20" s="147"/>
      <c r="G20" s="160"/>
      <c r="H20" s="147"/>
      <c r="I20" s="160"/>
      <c r="J20" s="147"/>
      <c r="K20" s="174"/>
    </row>
    <row r="21" spans="1:11" ht="19.5">
      <c r="A21" s="170" t="s">
        <v>43</v>
      </c>
      <c r="B21" s="147"/>
      <c r="C21" s="162"/>
      <c r="D21" s="147"/>
      <c r="E21" s="162">
        <f>+E9-13500-E12-E15-E18</f>
        <v>62742954</v>
      </c>
      <c r="F21" s="147"/>
      <c r="G21" s="163">
        <f>+G9-27000-G12-G15-G18</f>
        <v>133573425</v>
      </c>
      <c r="H21" s="147"/>
      <c r="I21" s="163">
        <f>+I9-40500-I12-I15-I18</f>
        <v>196316379</v>
      </c>
      <c r="J21" s="147"/>
      <c r="K21" s="164">
        <f>+I21*0.5</f>
        <v>98158189.5</v>
      </c>
    </row>
    <row r="22" spans="1:11" ht="19.5">
      <c r="A22" s="175"/>
      <c r="B22" s="147"/>
      <c r="C22" s="176"/>
      <c r="D22" s="147"/>
      <c r="E22" s="176"/>
      <c r="F22" s="147"/>
      <c r="G22" s="177"/>
      <c r="H22" s="147"/>
      <c r="I22" s="177"/>
      <c r="J22" s="147"/>
      <c r="K22" s="178"/>
    </row>
    <row r="23" spans="1:11" ht="19.5">
      <c r="A23" s="175"/>
      <c r="B23" s="147"/>
      <c r="C23" s="176"/>
      <c r="D23" s="147"/>
      <c r="E23" s="176"/>
      <c r="F23" s="147"/>
      <c r="G23" s="177"/>
      <c r="H23" s="147"/>
      <c r="I23" s="177"/>
      <c r="J23" s="147"/>
      <c r="K23" s="178"/>
    </row>
    <row r="24" spans="1:11" ht="19.5">
      <c r="A24" s="175" t="s">
        <v>44</v>
      </c>
      <c r="B24" s="147"/>
      <c r="C24" s="176"/>
      <c r="D24" s="147"/>
      <c r="E24" s="176"/>
      <c r="F24" s="147"/>
      <c r="G24" s="177"/>
      <c r="H24" s="147"/>
      <c r="I24" s="175"/>
      <c r="J24" s="147"/>
      <c r="K24" s="179" t="s">
        <v>57</v>
      </c>
    </row>
    <row r="25" spans="1:11" ht="19.5">
      <c r="A25" s="175" t="s">
        <v>45</v>
      </c>
      <c r="B25" s="147"/>
      <c r="C25" s="176"/>
      <c r="D25" s="147"/>
      <c r="E25" s="176"/>
      <c r="F25" s="147"/>
      <c r="G25" s="177"/>
      <c r="H25" s="147"/>
      <c r="I25" s="175"/>
      <c r="J25" s="147"/>
      <c r="K25" s="175"/>
    </row>
    <row r="26" spans="1:11" ht="19.5">
      <c r="A26" s="175" t="s">
        <v>46</v>
      </c>
      <c r="B26" s="147"/>
      <c r="C26" s="176"/>
      <c r="D26" s="147"/>
      <c r="E26" s="176"/>
      <c r="F26" s="147"/>
      <c r="G26" s="177"/>
      <c r="H26" s="147"/>
      <c r="I26" s="175"/>
      <c r="J26" s="147"/>
      <c r="K26" s="180">
        <f>+K21</f>
        <v>98158189.5</v>
      </c>
    </row>
    <row r="27" spans="1:11" ht="19.5">
      <c r="A27" s="165" t="s">
        <v>47</v>
      </c>
      <c r="B27" s="147"/>
      <c r="C27" s="166"/>
      <c r="D27" s="147"/>
      <c r="E27" s="166"/>
      <c r="F27" s="147"/>
      <c r="G27" s="167"/>
      <c r="H27" s="147"/>
      <c r="I27" s="165"/>
      <c r="J27" s="147"/>
      <c r="K27" s="172"/>
    </row>
    <row r="28" spans="1:11" ht="20.25" thickBot="1">
      <c r="A28" s="147"/>
      <c r="B28" s="147"/>
      <c r="C28" s="159"/>
      <c r="D28" s="147"/>
      <c r="E28" s="159"/>
      <c r="F28" s="147"/>
      <c r="G28" s="160"/>
      <c r="H28" s="147"/>
      <c r="I28" s="147"/>
      <c r="J28" s="147"/>
      <c r="K28" s="181"/>
    </row>
    <row r="29" spans="1:11" ht="20.25" thickBot="1">
      <c r="A29" s="182" t="s">
        <v>48</v>
      </c>
      <c r="B29" s="147"/>
      <c r="C29" s="159"/>
      <c r="D29" s="147"/>
      <c r="E29" s="159"/>
      <c r="F29" s="147"/>
      <c r="G29" s="160"/>
      <c r="H29" s="147"/>
      <c r="I29" s="147"/>
      <c r="J29" s="147"/>
      <c r="K29" s="183">
        <f>+K7+K12+K15+K18</f>
        <v>221774841.66666666</v>
      </c>
    </row>
    <row r="30" spans="1:11" ht="20.25" thickBot="1">
      <c r="A30" s="182" t="s">
        <v>72</v>
      </c>
      <c r="B30" s="147"/>
      <c r="C30" s="159"/>
      <c r="D30" s="147"/>
      <c r="E30" s="159"/>
      <c r="F30" s="147"/>
      <c r="G30" s="160"/>
      <c r="H30" s="147"/>
      <c r="I30" s="147"/>
      <c r="J30" s="147"/>
      <c r="K30" s="183">
        <f>+K7+K12+K26+K15+K18</f>
        <v>319933031.1666667</v>
      </c>
    </row>
    <row r="31" spans="1:11" ht="19.5">
      <c r="A31" s="184"/>
      <c r="B31" s="147"/>
      <c r="C31" s="159"/>
      <c r="D31" s="147"/>
      <c r="E31" s="159"/>
      <c r="F31" s="147"/>
      <c r="G31" s="160"/>
      <c r="H31" s="147"/>
      <c r="I31" s="147"/>
      <c r="J31" s="147"/>
      <c r="K31" s="185"/>
    </row>
    <row r="32" spans="1:11" ht="19.5">
      <c r="A32" s="170" t="s">
        <v>58</v>
      </c>
      <c r="B32" s="147"/>
      <c r="C32" s="186">
        <v>2</v>
      </c>
      <c r="D32" s="184"/>
      <c r="E32" s="187" t="s">
        <v>49</v>
      </c>
      <c r="F32" s="184"/>
      <c r="G32" s="188" t="s">
        <v>49</v>
      </c>
      <c r="H32" s="147"/>
      <c r="I32" s="147"/>
      <c r="J32" s="147"/>
      <c r="K32" s="147"/>
    </row>
    <row r="33" spans="1:11" ht="19.5">
      <c r="A33" s="175" t="s">
        <v>50</v>
      </c>
      <c r="B33" s="147"/>
      <c r="C33" s="189"/>
      <c r="D33" s="147"/>
      <c r="E33" s="189">
        <v>1.99</v>
      </c>
      <c r="F33" s="147"/>
      <c r="G33" s="189">
        <v>1.81</v>
      </c>
      <c r="H33" s="147"/>
      <c r="I33" s="147"/>
      <c r="J33" s="147"/>
      <c r="K33" s="147"/>
    </row>
    <row r="34" spans="1:11" ht="19.5">
      <c r="A34" s="165" t="s">
        <v>51</v>
      </c>
      <c r="B34" s="147"/>
      <c r="C34" s="190">
        <v>2.72</v>
      </c>
      <c r="D34" s="147"/>
      <c r="E34" s="190">
        <v>1.58</v>
      </c>
      <c r="F34" s="147"/>
      <c r="G34" s="190">
        <v>1.65</v>
      </c>
      <c r="H34" s="147"/>
      <c r="I34" s="147"/>
      <c r="J34" s="147"/>
      <c r="K34" s="147"/>
    </row>
    <row r="35" spans="1:11" ht="19.5">
      <c r="A35" s="147"/>
      <c r="B35" s="147"/>
      <c r="C35" s="159"/>
      <c r="D35" s="147"/>
      <c r="E35" s="159"/>
      <c r="F35" s="147"/>
      <c r="G35" s="160"/>
      <c r="H35" s="147"/>
      <c r="I35" s="147"/>
      <c r="J35" s="147"/>
      <c r="K35" s="173"/>
    </row>
    <row r="36" spans="1:11" ht="19.5">
      <c r="A36" s="191"/>
      <c r="B36" s="147"/>
      <c r="C36" s="159"/>
      <c r="D36" s="147"/>
      <c r="E36" s="159"/>
      <c r="F36" s="147"/>
      <c r="G36" s="160"/>
      <c r="H36" s="147"/>
      <c r="I36" s="147"/>
      <c r="J36" s="147"/>
      <c r="K36" s="192"/>
    </row>
  </sheetData>
  <mergeCells count="3">
    <mergeCell ref="A1:K1"/>
    <mergeCell ref="A2:K2"/>
    <mergeCell ref="A3:K3"/>
  </mergeCells>
  <printOptions/>
  <pageMargins left="0.71" right="0.15748031496062992" top="0.23" bottom="0.23" header="0.17" footer="0.18"/>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IV127"/>
  <sheetViews>
    <sheetView workbookViewId="0" topLeftCell="A1">
      <selection activeCell="K29" sqref="K29"/>
    </sheetView>
  </sheetViews>
  <sheetFormatPr defaultColWidth="9.140625" defaultRowHeight="20.25"/>
  <cols>
    <col min="1" max="16384" width="102.7109375" style="200" customWidth="1"/>
  </cols>
  <sheetData>
    <row r="1" spans="1:2" ht="30">
      <c r="A1" s="213" t="s">
        <v>52</v>
      </c>
      <c r="B1" s="199"/>
    </row>
    <row r="2" spans="1:2" ht="30">
      <c r="A2" s="214" t="s">
        <v>60</v>
      </c>
      <c r="B2" s="199"/>
    </row>
    <row r="3" spans="1:2" ht="30.75" thickBot="1">
      <c r="A3" s="215" t="s">
        <v>59</v>
      </c>
      <c r="B3" s="199"/>
    </row>
    <row r="4" spans="1:2" ht="30.75" thickBot="1">
      <c r="A4" s="198"/>
      <c r="B4" s="199"/>
    </row>
    <row r="5" spans="1:2" ht="30">
      <c r="A5" s="213" t="s">
        <v>52</v>
      </c>
      <c r="B5" s="199"/>
    </row>
    <row r="6" spans="1:2" ht="30">
      <c r="A6" s="214" t="s">
        <v>61</v>
      </c>
      <c r="B6" s="199"/>
    </row>
    <row r="7" spans="1:2" ht="30.75" thickBot="1">
      <c r="A7" s="215" t="s">
        <v>59</v>
      </c>
      <c r="B7" s="199"/>
    </row>
    <row r="8" spans="1:2" ht="30.75" thickBot="1">
      <c r="A8" s="198"/>
      <c r="B8" s="199"/>
    </row>
    <row r="9" spans="1:2" ht="30">
      <c r="A9" s="213" t="s">
        <v>52</v>
      </c>
      <c r="B9" s="199"/>
    </row>
    <row r="10" spans="1:2" ht="30">
      <c r="A10" s="214" t="s">
        <v>62</v>
      </c>
      <c r="B10" s="199"/>
    </row>
    <row r="11" spans="1:2" ht="30.75" thickBot="1">
      <c r="A11" s="215" t="s">
        <v>59</v>
      </c>
      <c r="B11" s="199"/>
    </row>
    <row r="12" spans="1:2" ht="30.75" thickBot="1">
      <c r="A12" s="198"/>
      <c r="B12" s="199"/>
    </row>
    <row r="13" spans="1:2" ht="30">
      <c r="A13" s="213" t="s">
        <v>52</v>
      </c>
      <c r="B13" s="199"/>
    </row>
    <row r="14" spans="1:2" ht="30">
      <c r="A14" s="214" t="s">
        <v>54</v>
      </c>
      <c r="B14" s="201"/>
    </row>
    <row r="15" spans="1:2" ht="30.75" thickBot="1">
      <c r="A15" s="215" t="s">
        <v>53</v>
      </c>
      <c r="B15" s="199"/>
    </row>
    <row r="16" spans="1:2" ht="30.75" thickBot="1">
      <c r="A16" s="198"/>
      <c r="B16" s="199"/>
    </row>
    <row r="17" spans="1:256" ht="30">
      <c r="A17" s="213" t="s">
        <v>52</v>
      </c>
      <c r="B17" s="213" t="s">
        <v>52</v>
      </c>
      <c r="C17" s="213" t="s">
        <v>52</v>
      </c>
      <c r="D17" s="213" t="s">
        <v>52</v>
      </c>
      <c r="E17" s="213" t="s">
        <v>52</v>
      </c>
      <c r="F17" s="213" t="s">
        <v>52</v>
      </c>
      <c r="G17" s="213" t="s">
        <v>52</v>
      </c>
      <c r="H17" s="213" t="s">
        <v>52</v>
      </c>
      <c r="I17" s="213" t="s">
        <v>52</v>
      </c>
      <c r="J17" s="213" t="s">
        <v>52</v>
      </c>
      <c r="K17" s="213" t="s">
        <v>52</v>
      </c>
      <c r="L17" s="213" t="s">
        <v>52</v>
      </c>
      <c r="M17" s="213" t="s">
        <v>52</v>
      </c>
      <c r="N17" s="213" t="s">
        <v>52</v>
      </c>
      <c r="O17" s="213" t="s">
        <v>52</v>
      </c>
      <c r="P17" s="213" t="s">
        <v>52</v>
      </c>
      <c r="Q17" s="213" t="s">
        <v>52</v>
      </c>
      <c r="R17" s="213" t="s">
        <v>52</v>
      </c>
      <c r="S17" s="213" t="s">
        <v>52</v>
      </c>
      <c r="T17" s="213" t="s">
        <v>52</v>
      </c>
      <c r="U17" s="213" t="s">
        <v>52</v>
      </c>
      <c r="V17" s="213" t="s">
        <v>52</v>
      </c>
      <c r="W17" s="213" t="s">
        <v>52</v>
      </c>
      <c r="X17" s="213" t="s">
        <v>52</v>
      </c>
      <c r="Y17" s="213" t="s">
        <v>52</v>
      </c>
      <c r="Z17" s="213" t="s">
        <v>52</v>
      </c>
      <c r="AA17" s="213" t="s">
        <v>52</v>
      </c>
      <c r="AB17" s="213" t="s">
        <v>52</v>
      </c>
      <c r="AC17" s="213" t="s">
        <v>52</v>
      </c>
      <c r="AD17" s="213" t="s">
        <v>52</v>
      </c>
      <c r="AE17" s="213" t="s">
        <v>52</v>
      </c>
      <c r="AF17" s="213" t="s">
        <v>52</v>
      </c>
      <c r="AG17" s="213" t="s">
        <v>52</v>
      </c>
      <c r="AH17" s="213" t="s">
        <v>52</v>
      </c>
      <c r="AI17" s="213" t="s">
        <v>52</v>
      </c>
      <c r="AJ17" s="213" t="s">
        <v>52</v>
      </c>
      <c r="AK17" s="213" t="s">
        <v>52</v>
      </c>
      <c r="AL17" s="213" t="s">
        <v>52</v>
      </c>
      <c r="AM17" s="213" t="s">
        <v>52</v>
      </c>
      <c r="AN17" s="213" t="s">
        <v>52</v>
      </c>
      <c r="AO17" s="213" t="s">
        <v>52</v>
      </c>
      <c r="AP17" s="213" t="s">
        <v>52</v>
      </c>
      <c r="AQ17" s="213" t="s">
        <v>52</v>
      </c>
      <c r="AR17" s="213" t="s">
        <v>52</v>
      </c>
      <c r="AS17" s="213" t="s">
        <v>52</v>
      </c>
      <c r="AT17" s="213" t="s">
        <v>52</v>
      </c>
      <c r="AU17" s="213" t="s">
        <v>52</v>
      </c>
      <c r="AV17" s="213" t="s">
        <v>52</v>
      </c>
      <c r="AW17" s="213" t="s">
        <v>52</v>
      </c>
      <c r="AX17" s="213" t="s">
        <v>52</v>
      </c>
      <c r="AY17" s="213" t="s">
        <v>52</v>
      </c>
      <c r="AZ17" s="213" t="s">
        <v>52</v>
      </c>
      <c r="BA17" s="213" t="s">
        <v>52</v>
      </c>
      <c r="BB17" s="213" t="s">
        <v>52</v>
      </c>
      <c r="BC17" s="213" t="s">
        <v>52</v>
      </c>
      <c r="BD17" s="213" t="s">
        <v>52</v>
      </c>
      <c r="BE17" s="213" t="s">
        <v>52</v>
      </c>
      <c r="BF17" s="213" t="s">
        <v>52</v>
      </c>
      <c r="BG17" s="213" t="s">
        <v>52</v>
      </c>
      <c r="BH17" s="213" t="s">
        <v>52</v>
      </c>
      <c r="BI17" s="213" t="s">
        <v>52</v>
      </c>
      <c r="BJ17" s="213" t="s">
        <v>52</v>
      </c>
      <c r="BK17" s="213" t="s">
        <v>52</v>
      </c>
      <c r="BL17" s="213" t="s">
        <v>52</v>
      </c>
      <c r="BM17" s="213" t="s">
        <v>52</v>
      </c>
      <c r="BN17" s="213" t="s">
        <v>52</v>
      </c>
      <c r="BO17" s="213" t="s">
        <v>52</v>
      </c>
      <c r="BP17" s="213" t="s">
        <v>52</v>
      </c>
      <c r="BQ17" s="213" t="s">
        <v>52</v>
      </c>
      <c r="BR17" s="213" t="s">
        <v>52</v>
      </c>
      <c r="BS17" s="213" t="s">
        <v>52</v>
      </c>
      <c r="BT17" s="213" t="s">
        <v>52</v>
      </c>
      <c r="BU17" s="213" t="s">
        <v>52</v>
      </c>
      <c r="BV17" s="213" t="s">
        <v>52</v>
      </c>
      <c r="BW17" s="213" t="s">
        <v>52</v>
      </c>
      <c r="BX17" s="213" t="s">
        <v>52</v>
      </c>
      <c r="BY17" s="213" t="s">
        <v>52</v>
      </c>
      <c r="BZ17" s="213" t="s">
        <v>52</v>
      </c>
      <c r="CA17" s="213" t="s">
        <v>52</v>
      </c>
      <c r="CB17" s="213" t="s">
        <v>52</v>
      </c>
      <c r="CC17" s="213" t="s">
        <v>52</v>
      </c>
      <c r="CD17" s="213" t="s">
        <v>52</v>
      </c>
      <c r="CE17" s="213" t="s">
        <v>52</v>
      </c>
      <c r="CF17" s="213" t="s">
        <v>52</v>
      </c>
      <c r="CG17" s="213" t="s">
        <v>52</v>
      </c>
      <c r="CH17" s="213" t="s">
        <v>52</v>
      </c>
      <c r="CI17" s="213" t="s">
        <v>52</v>
      </c>
      <c r="CJ17" s="213" t="s">
        <v>52</v>
      </c>
      <c r="CK17" s="213" t="s">
        <v>52</v>
      </c>
      <c r="CL17" s="213" t="s">
        <v>52</v>
      </c>
      <c r="CM17" s="213" t="s">
        <v>52</v>
      </c>
      <c r="CN17" s="213" t="s">
        <v>52</v>
      </c>
      <c r="CO17" s="213" t="s">
        <v>52</v>
      </c>
      <c r="CP17" s="213" t="s">
        <v>52</v>
      </c>
      <c r="CQ17" s="213" t="s">
        <v>52</v>
      </c>
      <c r="CR17" s="213" t="s">
        <v>52</v>
      </c>
      <c r="CS17" s="213" t="s">
        <v>52</v>
      </c>
      <c r="CT17" s="213" t="s">
        <v>52</v>
      </c>
      <c r="CU17" s="213" t="s">
        <v>52</v>
      </c>
      <c r="CV17" s="213" t="s">
        <v>52</v>
      </c>
      <c r="CW17" s="213" t="s">
        <v>52</v>
      </c>
      <c r="CX17" s="213" t="s">
        <v>52</v>
      </c>
      <c r="CY17" s="213" t="s">
        <v>52</v>
      </c>
      <c r="CZ17" s="213" t="s">
        <v>52</v>
      </c>
      <c r="DA17" s="213" t="s">
        <v>52</v>
      </c>
      <c r="DB17" s="213" t="s">
        <v>52</v>
      </c>
      <c r="DC17" s="213" t="s">
        <v>52</v>
      </c>
      <c r="DD17" s="213" t="s">
        <v>52</v>
      </c>
      <c r="DE17" s="213" t="s">
        <v>52</v>
      </c>
      <c r="DF17" s="213" t="s">
        <v>52</v>
      </c>
      <c r="DG17" s="213" t="s">
        <v>52</v>
      </c>
      <c r="DH17" s="213" t="s">
        <v>52</v>
      </c>
      <c r="DI17" s="213" t="s">
        <v>52</v>
      </c>
      <c r="DJ17" s="213" t="s">
        <v>52</v>
      </c>
      <c r="DK17" s="213" t="s">
        <v>52</v>
      </c>
      <c r="DL17" s="213" t="s">
        <v>52</v>
      </c>
      <c r="DM17" s="213" t="s">
        <v>52</v>
      </c>
      <c r="DN17" s="213" t="s">
        <v>52</v>
      </c>
      <c r="DO17" s="213" t="s">
        <v>52</v>
      </c>
      <c r="DP17" s="213" t="s">
        <v>52</v>
      </c>
      <c r="DQ17" s="213" t="s">
        <v>52</v>
      </c>
      <c r="DR17" s="213" t="s">
        <v>52</v>
      </c>
      <c r="DS17" s="213" t="s">
        <v>52</v>
      </c>
      <c r="DT17" s="213" t="s">
        <v>52</v>
      </c>
      <c r="DU17" s="213" t="s">
        <v>52</v>
      </c>
      <c r="DV17" s="213" t="s">
        <v>52</v>
      </c>
      <c r="DW17" s="213" t="s">
        <v>52</v>
      </c>
      <c r="DX17" s="213" t="s">
        <v>52</v>
      </c>
      <c r="DY17" s="213" t="s">
        <v>52</v>
      </c>
      <c r="DZ17" s="213" t="s">
        <v>52</v>
      </c>
      <c r="EA17" s="213" t="s">
        <v>52</v>
      </c>
      <c r="EB17" s="213" t="s">
        <v>52</v>
      </c>
      <c r="EC17" s="213" t="s">
        <v>52</v>
      </c>
      <c r="ED17" s="213" t="s">
        <v>52</v>
      </c>
      <c r="EE17" s="213" t="s">
        <v>52</v>
      </c>
      <c r="EF17" s="213" t="s">
        <v>52</v>
      </c>
      <c r="EG17" s="213" t="s">
        <v>52</v>
      </c>
      <c r="EH17" s="213" t="s">
        <v>52</v>
      </c>
      <c r="EI17" s="213" t="s">
        <v>52</v>
      </c>
      <c r="EJ17" s="213" t="s">
        <v>52</v>
      </c>
      <c r="EK17" s="213" t="s">
        <v>52</v>
      </c>
      <c r="EL17" s="213" t="s">
        <v>52</v>
      </c>
      <c r="EM17" s="213" t="s">
        <v>52</v>
      </c>
      <c r="EN17" s="213" t="s">
        <v>52</v>
      </c>
      <c r="EO17" s="213" t="s">
        <v>52</v>
      </c>
      <c r="EP17" s="213" t="s">
        <v>52</v>
      </c>
      <c r="EQ17" s="213" t="s">
        <v>52</v>
      </c>
      <c r="ER17" s="213" t="s">
        <v>52</v>
      </c>
      <c r="ES17" s="213" t="s">
        <v>52</v>
      </c>
      <c r="ET17" s="213" t="s">
        <v>52</v>
      </c>
      <c r="EU17" s="213" t="s">
        <v>52</v>
      </c>
      <c r="EV17" s="213" t="s">
        <v>52</v>
      </c>
      <c r="EW17" s="213" t="s">
        <v>52</v>
      </c>
      <c r="EX17" s="213" t="s">
        <v>52</v>
      </c>
      <c r="EY17" s="213" t="s">
        <v>52</v>
      </c>
      <c r="EZ17" s="213" t="s">
        <v>52</v>
      </c>
      <c r="FA17" s="213" t="s">
        <v>52</v>
      </c>
      <c r="FB17" s="213" t="s">
        <v>52</v>
      </c>
      <c r="FC17" s="213" t="s">
        <v>52</v>
      </c>
      <c r="FD17" s="213" t="s">
        <v>52</v>
      </c>
      <c r="FE17" s="213" t="s">
        <v>52</v>
      </c>
      <c r="FF17" s="213" t="s">
        <v>52</v>
      </c>
      <c r="FG17" s="213" t="s">
        <v>52</v>
      </c>
      <c r="FH17" s="213" t="s">
        <v>52</v>
      </c>
      <c r="FI17" s="213" t="s">
        <v>52</v>
      </c>
      <c r="FJ17" s="213" t="s">
        <v>52</v>
      </c>
      <c r="FK17" s="213" t="s">
        <v>52</v>
      </c>
      <c r="FL17" s="213" t="s">
        <v>52</v>
      </c>
      <c r="FM17" s="213" t="s">
        <v>52</v>
      </c>
      <c r="FN17" s="213" t="s">
        <v>52</v>
      </c>
      <c r="FO17" s="213" t="s">
        <v>52</v>
      </c>
      <c r="FP17" s="213" t="s">
        <v>52</v>
      </c>
      <c r="FQ17" s="213" t="s">
        <v>52</v>
      </c>
      <c r="FR17" s="213" t="s">
        <v>52</v>
      </c>
      <c r="FS17" s="213" t="s">
        <v>52</v>
      </c>
      <c r="FT17" s="213" t="s">
        <v>52</v>
      </c>
      <c r="FU17" s="213" t="s">
        <v>52</v>
      </c>
      <c r="FV17" s="213" t="s">
        <v>52</v>
      </c>
      <c r="FW17" s="213" t="s">
        <v>52</v>
      </c>
      <c r="FX17" s="213" t="s">
        <v>52</v>
      </c>
      <c r="FY17" s="213" t="s">
        <v>52</v>
      </c>
      <c r="FZ17" s="213" t="s">
        <v>52</v>
      </c>
      <c r="GA17" s="213" t="s">
        <v>52</v>
      </c>
      <c r="GB17" s="213" t="s">
        <v>52</v>
      </c>
      <c r="GC17" s="213" t="s">
        <v>52</v>
      </c>
      <c r="GD17" s="213" t="s">
        <v>52</v>
      </c>
      <c r="GE17" s="213" t="s">
        <v>52</v>
      </c>
      <c r="GF17" s="213" t="s">
        <v>52</v>
      </c>
      <c r="GG17" s="213" t="s">
        <v>52</v>
      </c>
      <c r="GH17" s="213" t="s">
        <v>52</v>
      </c>
      <c r="GI17" s="213" t="s">
        <v>52</v>
      </c>
      <c r="GJ17" s="213" t="s">
        <v>52</v>
      </c>
      <c r="GK17" s="213" t="s">
        <v>52</v>
      </c>
      <c r="GL17" s="213" t="s">
        <v>52</v>
      </c>
      <c r="GM17" s="213" t="s">
        <v>52</v>
      </c>
      <c r="GN17" s="213" t="s">
        <v>52</v>
      </c>
      <c r="GO17" s="213" t="s">
        <v>52</v>
      </c>
      <c r="GP17" s="213" t="s">
        <v>52</v>
      </c>
      <c r="GQ17" s="213" t="s">
        <v>52</v>
      </c>
      <c r="GR17" s="213" t="s">
        <v>52</v>
      </c>
      <c r="GS17" s="213" t="s">
        <v>52</v>
      </c>
      <c r="GT17" s="213" t="s">
        <v>52</v>
      </c>
      <c r="GU17" s="213" t="s">
        <v>52</v>
      </c>
      <c r="GV17" s="213" t="s">
        <v>52</v>
      </c>
      <c r="GW17" s="213" t="s">
        <v>52</v>
      </c>
      <c r="GX17" s="213" t="s">
        <v>52</v>
      </c>
      <c r="GY17" s="213" t="s">
        <v>52</v>
      </c>
      <c r="GZ17" s="213" t="s">
        <v>52</v>
      </c>
      <c r="HA17" s="213" t="s">
        <v>52</v>
      </c>
      <c r="HB17" s="213" t="s">
        <v>52</v>
      </c>
      <c r="HC17" s="213" t="s">
        <v>52</v>
      </c>
      <c r="HD17" s="213" t="s">
        <v>52</v>
      </c>
      <c r="HE17" s="213" t="s">
        <v>52</v>
      </c>
      <c r="HF17" s="213" t="s">
        <v>52</v>
      </c>
      <c r="HG17" s="213" t="s">
        <v>52</v>
      </c>
      <c r="HH17" s="213" t="s">
        <v>52</v>
      </c>
      <c r="HI17" s="213" t="s">
        <v>52</v>
      </c>
      <c r="HJ17" s="213" t="s">
        <v>52</v>
      </c>
      <c r="HK17" s="213" t="s">
        <v>52</v>
      </c>
      <c r="HL17" s="213" t="s">
        <v>52</v>
      </c>
      <c r="HM17" s="213" t="s">
        <v>52</v>
      </c>
      <c r="HN17" s="213" t="s">
        <v>52</v>
      </c>
      <c r="HO17" s="213" t="s">
        <v>52</v>
      </c>
      <c r="HP17" s="213" t="s">
        <v>52</v>
      </c>
      <c r="HQ17" s="213" t="s">
        <v>52</v>
      </c>
      <c r="HR17" s="213" t="s">
        <v>52</v>
      </c>
      <c r="HS17" s="213" t="s">
        <v>52</v>
      </c>
      <c r="HT17" s="213" t="s">
        <v>52</v>
      </c>
      <c r="HU17" s="213" t="s">
        <v>52</v>
      </c>
      <c r="HV17" s="213" t="s">
        <v>52</v>
      </c>
      <c r="HW17" s="213" t="s">
        <v>52</v>
      </c>
      <c r="HX17" s="213" t="s">
        <v>52</v>
      </c>
      <c r="HY17" s="213" t="s">
        <v>52</v>
      </c>
      <c r="HZ17" s="213" t="s">
        <v>52</v>
      </c>
      <c r="IA17" s="213" t="s">
        <v>52</v>
      </c>
      <c r="IB17" s="213" t="s">
        <v>52</v>
      </c>
      <c r="IC17" s="213" t="s">
        <v>52</v>
      </c>
      <c r="ID17" s="213" t="s">
        <v>52</v>
      </c>
      <c r="IE17" s="213" t="s">
        <v>52</v>
      </c>
      <c r="IF17" s="213" t="s">
        <v>52</v>
      </c>
      <c r="IG17" s="213" t="s">
        <v>52</v>
      </c>
      <c r="IH17" s="213" t="s">
        <v>52</v>
      </c>
      <c r="II17" s="213" t="s">
        <v>52</v>
      </c>
      <c r="IJ17" s="213" t="s">
        <v>52</v>
      </c>
      <c r="IK17" s="213" t="s">
        <v>52</v>
      </c>
      <c r="IL17" s="213" t="s">
        <v>52</v>
      </c>
      <c r="IM17" s="213" t="s">
        <v>52</v>
      </c>
      <c r="IN17" s="213" t="s">
        <v>52</v>
      </c>
      <c r="IO17" s="213" t="s">
        <v>52</v>
      </c>
      <c r="IP17" s="213" t="s">
        <v>52</v>
      </c>
      <c r="IQ17" s="213" t="s">
        <v>52</v>
      </c>
      <c r="IR17" s="213" t="s">
        <v>52</v>
      </c>
      <c r="IS17" s="213" t="s">
        <v>52</v>
      </c>
      <c r="IT17" s="213" t="s">
        <v>52</v>
      </c>
      <c r="IU17" s="213" t="s">
        <v>52</v>
      </c>
      <c r="IV17" s="213" t="s">
        <v>52</v>
      </c>
    </row>
    <row r="18" spans="1:256" ht="30">
      <c r="A18" s="214" t="s">
        <v>112</v>
      </c>
      <c r="B18" s="214" t="s">
        <v>54</v>
      </c>
      <c r="C18" s="214" t="s">
        <v>54</v>
      </c>
      <c r="D18" s="214" t="s">
        <v>54</v>
      </c>
      <c r="E18" s="214" t="s">
        <v>54</v>
      </c>
      <c r="F18" s="214" t="s">
        <v>54</v>
      </c>
      <c r="G18" s="214" t="s">
        <v>54</v>
      </c>
      <c r="H18" s="214" t="s">
        <v>54</v>
      </c>
      <c r="I18" s="214" t="s">
        <v>54</v>
      </c>
      <c r="J18" s="214" t="s">
        <v>54</v>
      </c>
      <c r="K18" s="214" t="s">
        <v>54</v>
      </c>
      <c r="L18" s="214" t="s">
        <v>54</v>
      </c>
      <c r="M18" s="214" t="s">
        <v>54</v>
      </c>
      <c r="N18" s="214" t="s">
        <v>54</v>
      </c>
      <c r="O18" s="214" t="s">
        <v>54</v>
      </c>
      <c r="P18" s="214" t="s">
        <v>54</v>
      </c>
      <c r="Q18" s="214" t="s">
        <v>54</v>
      </c>
      <c r="R18" s="214" t="s">
        <v>54</v>
      </c>
      <c r="S18" s="214" t="s">
        <v>54</v>
      </c>
      <c r="T18" s="214" t="s">
        <v>54</v>
      </c>
      <c r="U18" s="214" t="s">
        <v>54</v>
      </c>
      <c r="V18" s="214" t="s">
        <v>54</v>
      </c>
      <c r="W18" s="214" t="s">
        <v>54</v>
      </c>
      <c r="X18" s="214" t="s">
        <v>54</v>
      </c>
      <c r="Y18" s="214" t="s">
        <v>54</v>
      </c>
      <c r="Z18" s="214" t="s">
        <v>54</v>
      </c>
      <c r="AA18" s="214" t="s">
        <v>54</v>
      </c>
      <c r="AB18" s="214" t="s">
        <v>54</v>
      </c>
      <c r="AC18" s="214" t="s">
        <v>54</v>
      </c>
      <c r="AD18" s="214" t="s">
        <v>54</v>
      </c>
      <c r="AE18" s="214" t="s">
        <v>54</v>
      </c>
      <c r="AF18" s="214" t="s">
        <v>54</v>
      </c>
      <c r="AG18" s="214" t="s">
        <v>54</v>
      </c>
      <c r="AH18" s="214" t="s">
        <v>54</v>
      </c>
      <c r="AI18" s="214" t="s">
        <v>54</v>
      </c>
      <c r="AJ18" s="214" t="s">
        <v>54</v>
      </c>
      <c r="AK18" s="214" t="s">
        <v>54</v>
      </c>
      <c r="AL18" s="214" t="s">
        <v>54</v>
      </c>
      <c r="AM18" s="214" t="s">
        <v>54</v>
      </c>
      <c r="AN18" s="214" t="s">
        <v>54</v>
      </c>
      <c r="AO18" s="214" t="s">
        <v>54</v>
      </c>
      <c r="AP18" s="214" t="s">
        <v>54</v>
      </c>
      <c r="AQ18" s="214" t="s">
        <v>54</v>
      </c>
      <c r="AR18" s="214" t="s">
        <v>54</v>
      </c>
      <c r="AS18" s="214" t="s">
        <v>54</v>
      </c>
      <c r="AT18" s="214" t="s">
        <v>54</v>
      </c>
      <c r="AU18" s="214" t="s">
        <v>54</v>
      </c>
      <c r="AV18" s="214" t="s">
        <v>54</v>
      </c>
      <c r="AW18" s="214" t="s">
        <v>54</v>
      </c>
      <c r="AX18" s="214" t="s">
        <v>54</v>
      </c>
      <c r="AY18" s="214" t="s">
        <v>54</v>
      </c>
      <c r="AZ18" s="214" t="s">
        <v>54</v>
      </c>
      <c r="BA18" s="214" t="s">
        <v>54</v>
      </c>
      <c r="BB18" s="214" t="s">
        <v>54</v>
      </c>
      <c r="BC18" s="214" t="s">
        <v>54</v>
      </c>
      <c r="BD18" s="214" t="s">
        <v>54</v>
      </c>
      <c r="BE18" s="214" t="s">
        <v>54</v>
      </c>
      <c r="BF18" s="214" t="s">
        <v>54</v>
      </c>
      <c r="BG18" s="214" t="s">
        <v>54</v>
      </c>
      <c r="BH18" s="214" t="s">
        <v>54</v>
      </c>
      <c r="BI18" s="214" t="s">
        <v>54</v>
      </c>
      <c r="BJ18" s="214" t="s">
        <v>54</v>
      </c>
      <c r="BK18" s="214" t="s">
        <v>54</v>
      </c>
      <c r="BL18" s="214" t="s">
        <v>54</v>
      </c>
      <c r="BM18" s="214" t="s">
        <v>54</v>
      </c>
      <c r="BN18" s="214" t="s">
        <v>54</v>
      </c>
      <c r="BO18" s="214" t="s">
        <v>54</v>
      </c>
      <c r="BP18" s="214" t="s">
        <v>54</v>
      </c>
      <c r="BQ18" s="214" t="s">
        <v>54</v>
      </c>
      <c r="BR18" s="214" t="s">
        <v>54</v>
      </c>
      <c r="BS18" s="214" t="s">
        <v>54</v>
      </c>
      <c r="BT18" s="214" t="s">
        <v>54</v>
      </c>
      <c r="BU18" s="214" t="s">
        <v>54</v>
      </c>
      <c r="BV18" s="214" t="s">
        <v>54</v>
      </c>
      <c r="BW18" s="214" t="s">
        <v>54</v>
      </c>
      <c r="BX18" s="214" t="s">
        <v>54</v>
      </c>
      <c r="BY18" s="214" t="s">
        <v>54</v>
      </c>
      <c r="BZ18" s="214" t="s">
        <v>54</v>
      </c>
      <c r="CA18" s="214" t="s">
        <v>54</v>
      </c>
      <c r="CB18" s="214" t="s">
        <v>54</v>
      </c>
      <c r="CC18" s="214" t="s">
        <v>54</v>
      </c>
      <c r="CD18" s="214" t="s">
        <v>54</v>
      </c>
      <c r="CE18" s="214" t="s">
        <v>54</v>
      </c>
      <c r="CF18" s="214" t="s">
        <v>54</v>
      </c>
      <c r="CG18" s="214" t="s">
        <v>54</v>
      </c>
      <c r="CH18" s="214" t="s">
        <v>54</v>
      </c>
      <c r="CI18" s="214" t="s">
        <v>54</v>
      </c>
      <c r="CJ18" s="214" t="s">
        <v>54</v>
      </c>
      <c r="CK18" s="214" t="s">
        <v>54</v>
      </c>
      <c r="CL18" s="214" t="s">
        <v>54</v>
      </c>
      <c r="CM18" s="214" t="s">
        <v>54</v>
      </c>
      <c r="CN18" s="214" t="s">
        <v>54</v>
      </c>
      <c r="CO18" s="214" t="s">
        <v>54</v>
      </c>
      <c r="CP18" s="214" t="s">
        <v>54</v>
      </c>
      <c r="CQ18" s="214" t="s">
        <v>54</v>
      </c>
      <c r="CR18" s="214" t="s">
        <v>54</v>
      </c>
      <c r="CS18" s="214" t="s">
        <v>54</v>
      </c>
      <c r="CT18" s="214" t="s">
        <v>54</v>
      </c>
      <c r="CU18" s="214" t="s">
        <v>54</v>
      </c>
      <c r="CV18" s="214" t="s">
        <v>54</v>
      </c>
      <c r="CW18" s="214" t="s">
        <v>54</v>
      </c>
      <c r="CX18" s="214" t="s">
        <v>54</v>
      </c>
      <c r="CY18" s="214" t="s">
        <v>54</v>
      </c>
      <c r="CZ18" s="214" t="s">
        <v>54</v>
      </c>
      <c r="DA18" s="214" t="s">
        <v>54</v>
      </c>
      <c r="DB18" s="214" t="s">
        <v>54</v>
      </c>
      <c r="DC18" s="214" t="s">
        <v>54</v>
      </c>
      <c r="DD18" s="214" t="s">
        <v>54</v>
      </c>
      <c r="DE18" s="214" t="s">
        <v>54</v>
      </c>
      <c r="DF18" s="214" t="s">
        <v>54</v>
      </c>
      <c r="DG18" s="214" t="s">
        <v>54</v>
      </c>
      <c r="DH18" s="214" t="s">
        <v>54</v>
      </c>
      <c r="DI18" s="214" t="s">
        <v>54</v>
      </c>
      <c r="DJ18" s="214" t="s">
        <v>54</v>
      </c>
      <c r="DK18" s="214" t="s">
        <v>54</v>
      </c>
      <c r="DL18" s="214" t="s">
        <v>54</v>
      </c>
      <c r="DM18" s="214" t="s">
        <v>54</v>
      </c>
      <c r="DN18" s="214" t="s">
        <v>54</v>
      </c>
      <c r="DO18" s="214" t="s">
        <v>54</v>
      </c>
      <c r="DP18" s="214" t="s">
        <v>54</v>
      </c>
      <c r="DQ18" s="214" t="s">
        <v>54</v>
      </c>
      <c r="DR18" s="214" t="s">
        <v>54</v>
      </c>
      <c r="DS18" s="214" t="s">
        <v>54</v>
      </c>
      <c r="DT18" s="214" t="s">
        <v>54</v>
      </c>
      <c r="DU18" s="214" t="s">
        <v>54</v>
      </c>
      <c r="DV18" s="214" t="s">
        <v>54</v>
      </c>
      <c r="DW18" s="214" t="s">
        <v>54</v>
      </c>
      <c r="DX18" s="214" t="s">
        <v>54</v>
      </c>
      <c r="DY18" s="214" t="s">
        <v>54</v>
      </c>
      <c r="DZ18" s="214" t="s">
        <v>54</v>
      </c>
      <c r="EA18" s="214" t="s">
        <v>54</v>
      </c>
      <c r="EB18" s="214" t="s">
        <v>54</v>
      </c>
      <c r="EC18" s="214" t="s">
        <v>54</v>
      </c>
      <c r="ED18" s="214" t="s">
        <v>54</v>
      </c>
      <c r="EE18" s="214" t="s">
        <v>54</v>
      </c>
      <c r="EF18" s="214" t="s">
        <v>54</v>
      </c>
      <c r="EG18" s="214" t="s">
        <v>54</v>
      </c>
      <c r="EH18" s="214" t="s">
        <v>54</v>
      </c>
      <c r="EI18" s="214" t="s">
        <v>54</v>
      </c>
      <c r="EJ18" s="214" t="s">
        <v>54</v>
      </c>
      <c r="EK18" s="214" t="s">
        <v>54</v>
      </c>
      <c r="EL18" s="214" t="s">
        <v>54</v>
      </c>
      <c r="EM18" s="214" t="s">
        <v>54</v>
      </c>
      <c r="EN18" s="214" t="s">
        <v>54</v>
      </c>
      <c r="EO18" s="214" t="s">
        <v>54</v>
      </c>
      <c r="EP18" s="214" t="s">
        <v>54</v>
      </c>
      <c r="EQ18" s="214" t="s">
        <v>54</v>
      </c>
      <c r="ER18" s="214" t="s">
        <v>54</v>
      </c>
      <c r="ES18" s="214" t="s">
        <v>54</v>
      </c>
      <c r="ET18" s="214" t="s">
        <v>54</v>
      </c>
      <c r="EU18" s="214" t="s">
        <v>54</v>
      </c>
      <c r="EV18" s="214" t="s">
        <v>54</v>
      </c>
      <c r="EW18" s="214" t="s">
        <v>54</v>
      </c>
      <c r="EX18" s="214" t="s">
        <v>54</v>
      </c>
      <c r="EY18" s="214" t="s">
        <v>54</v>
      </c>
      <c r="EZ18" s="214" t="s">
        <v>54</v>
      </c>
      <c r="FA18" s="214" t="s">
        <v>54</v>
      </c>
      <c r="FB18" s="214" t="s">
        <v>54</v>
      </c>
      <c r="FC18" s="214" t="s">
        <v>54</v>
      </c>
      <c r="FD18" s="214" t="s">
        <v>54</v>
      </c>
      <c r="FE18" s="214" t="s">
        <v>54</v>
      </c>
      <c r="FF18" s="214" t="s">
        <v>54</v>
      </c>
      <c r="FG18" s="214" t="s">
        <v>54</v>
      </c>
      <c r="FH18" s="214" t="s">
        <v>54</v>
      </c>
      <c r="FI18" s="214" t="s">
        <v>54</v>
      </c>
      <c r="FJ18" s="214" t="s">
        <v>54</v>
      </c>
      <c r="FK18" s="214" t="s">
        <v>54</v>
      </c>
      <c r="FL18" s="214" t="s">
        <v>54</v>
      </c>
      <c r="FM18" s="214" t="s">
        <v>54</v>
      </c>
      <c r="FN18" s="214" t="s">
        <v>54</v>
      </c>
      <c r="FO18" s="214" t="s">
        <v>54</v>
      </c>
      <c r="FP18" s="214" t="s">
        <v>54</v>
      </c>
      <c r="FQ18" s="214" t="s">
        <v>54</v>
      </c>
      <c r="FR18" s="214" t="s">
        <v>54</v>
      </c>
      <c r="FS18" s="214" t="s">
        <v>54</v>
      </c>
      <c r="FT18" s="214" t="s">
        <v>54</v>
      </c>
      <c r="FU18" s="214" t="s">
        <v>54</v>
      </c>
      <c r="FV18" s="214" t="s">
        <v>54</v>
      </c>
      <c r="FW18" s="214" t="s">
        <v>54</v>
      </c>
      <c r="FX18" s="214" t="s">
        <v>54</v>
      </c>
      <c r="FY18" s="214" t="s">
        <v>54</v>
      </c>
      <c r="FZ18" s="214" t="s">
        <v>54</v>
      </c>
      <c r="GA18" s="214" t="s">
        <v>54</v>
      </c>
      <c r="GB18" s="214" t="s">
        <v>54</v>
      </c>
      <c r="GC18" s="214" t="s">
        <v>54</v>
      </c>
      <c r="GD18" s="214" t="s">
        <v>54</v>
      </c>
      <c r="GE18" s="214" t="s">
        <v>54</v>
      </c>
      <c r="GF18" s="214" t="s">
        <v>54</v>
      </c>
      <c r="GG18" s="214" t="s">
        <v>54</v>
      </c>
      <c r="GH18" s="214" t="s">
        <v>54</v>
      </c>
      <c r="GI18" s="214" t="s">
        <v>54</v>
      </c>
      <c r="GJ18" s="214" t="s">
        <v>54</v>
      </c>
      <c r="GK18" s="214" t="s">
        <v>54</v>
      </c>
      <c r="GL18" s="214" t="s">
        <v>54</v>
      </c>
      <c r="GM18" s="214" t="s">
        <v>54</v>
      </c>
      <c r="GN18" s="214" t="s">
        <v>54</v>
      </c>
      <c r="GO18" s="214" t="s">
        <v>54</v>
      </c>
      <c r="GP18" s="214" t="s">
        <v>54</v>
      </c>
      <c r="GQ18" s="214" t="s">
        <v>54</v>
      </c>
      <c r="GR18" s="214" t="s">
        <v>54</v>
      </c>
      <c r="GS18" s="214" t="s">
        <v>54</v>
      </c>
      <c r="GT18" s="214" t="s">
        <v>54</v>
      </c>
      <c r="GU18" s="214" t="s">
        <v>54</v>
      </c>
      <c r="GV18" s="214" t="s">
        <v>54</v>
      </c>
      <c r="GW18" s="214" t="s">
        <v>54</v>
      </c>
      <c r="GX18" s="214" t="s">
        <v>54</v>
      </c>
      <c r="GY18" s="214" t="s">
        <v>54</v>
      </c>
      <c r="GZ18" s="214" t="s">
        <v>54</v>
      </c>
      <c r="HA18" s="214" t="s">
        <v>54</v>
      </c>
      <c r="HB18" s="214" t="s">
        <v>54</v>
      </c>
      <c r="HC18" s="214" t="s">
        <v>54</v>
      </c>
      <c r="HD18" s="214" t="s">
        <v>54</v>
      </c>
      <c r="HE18" s="214" t="s">
        <v>54</v>
      </c>
      <c r="HF18" s="214" t="s">
        <v>54</v>
      </c>
      <c r="HG18" s="214" t="s">
        <v>54</v>
      </c>
      <c r="HH18" s="214" t="s">
        <v>54</v>
      </c>
      <c r="HI18" s="214" t="s">
        <v>54</v>
      </c>
      <c r="HJ18" s="214" t="s">
        <v>54</v>
      </c>
      <c r="HK18" s="214" t="s">
        <v>54</v>
      </c>
      <c r="HL18" s="214" t="s">
        <v>54</v>
      </c>
      <c r="HM18" s="214" t="s">
        <v>54</v>
      </c>
      <c r="HN18" s="214" t="s">
        <v>54</v>
      </c>
      <c r="HO18" s="214" t="s">
        <v>54</v>
      </c>
      <c r="HP18" s="214" t="s">
        <v>54</v>
      </c>
      <c r="HQ18" s="214" t="s">
        <v>54</v>
      </c>
      <c r="HR18" s="214" t="s">
        <v>54</v>
      </c>
      <c r="HS18" s="214" t="s">
        <v>54</v>
      </c>
      <c r="HT18" s="214" t="s">
        <v>54</v>
      </c>
      <c r="HU18" s="214" t="s">
        <v>54</v>
      </c>
      <c r="HV18" s="214" t="s">
        <v>54</v>
      </c>
      <c r="HW18" s="214" t="s">
        <v>54</v>
      </c>
      <c r="HX18" s="214" t="s">
        <v>54</v>
      </c>
      <c r="HY18" s="214" t="s">
        <v>54</v>
      </c>
      <c r="HZ18" s="214" t="s">
        <v>54</v>
      </c>
      <c r="IA18" s="214" t="s">
        <v>54</v>
      </c>
      <c r="IB18" s="214" t="s">
        <v>54</v>
      </c>
      <c r="IC18" s="214" t="s">
        <v>54</v>
      </c>
      <c r="ID18" s="214" t="s">
        <v>54</v>
      </c>
      <c r="IE18" s="214" t="s">
        <v>54</v>
      </c>
      <c r="IF18" s="214" t="s">
        <v>54</v>
      </c>
      <c r="IG18" s="214" t="s">
        <v>54</v>
      </c>
      <c r="IH18" s="214" t="s">
        <v>54</v>
      </c>
      <c r="II18" s="214" t="s">
        <v>54</v>
      </c>
      <c r="IJ18" s="214" t="s">
        <v>54</v>
      </c>
      <c r="IK18" s="214" t="s">
        <v>54</v>
      </c>
      <c r="IL18" s="214" t="s">
        <v>54</v>
      </c>
      <c r="IM18" s="214" t="s">
        <v>54</v>
      </c>
      <c r="IN18" s="214" t="s">
        <v>54</v>
      </c>
      <c r="IO18" s="214" t="s">
        <v>54</v>
      </c>
      <c r="IP18" s="214" t="s">
        <v>54</v>
      </c>
      <c r="IQ18" s="214" t="s">
        <v>54</v>
      </c>
      <c r="IR18" s="214" t="s">
        <v>54</v>
      </c>
      <c r="IS18" s="214" t="s">
        <v>54</v>
      </c>
      <c r="IT18" s="214" t="s">
        <v>54</v>
      </c>
      <c r="IU18" s="214" t="s">
        <v>54</v>
      </c>
      <c r="IV18" s="214" t="s">
        <v>54</v>
      </c>
    </row>
    <row r="19" spans="1:256" ht="30">
      <c r="A19" s="214" t="s">
        <v>113</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c r="IU19" s="214"/>
      <c r="IV19" s="214"/>
    </row>
    <row r="20" spans="1:256" ht="30">
      <c r="A20" s="214" t="s">
        <v>114</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c r="IS20" s="214"/>
      <c r="IT20" s="214"/>
      <c r="IU20" s="214"/>
      <c r="IV20" s="214"/>
    </row>
    <row r="21" spans="1:256" ht="30.75" thickBot="1">
      <c r="A21" s="215" t="s">
        <v>53</v>
      </c>
      <c r="B21" s="215" t="s">
        <v>53</v>
      </c>
      <c r="C21" s="215" t="s">
        <v>53</v>
      </c>
      <c r="D21" s="215" t="s">
        <v>53</v>
      </c>
      <c r="E21" s="215" t="s">
        <v>53</v>
      </c>
      <c r="F21" s="215" t="s">
        <v>53</v>
      </c>
      <c r="G21" s="215" t="s">
        <v>53</v>
      </c>
      <c r="H21" s="215" t="s">
        <v>53</v>
      </c>
      <c r="I21" s="215" t="s">
        <v>53</v>
      </c>
      <c r="J21" s="215" t="s">
        <v>53</v>
      </c>
      <c r="K21" s="215" t="s">
        <v>53</v>
      </c>
      <c r="L21" s="215" t="s">
        <v>53</v>
      </c>
      <c r="M21" s="215" t="s">
        <v>53</v>
      </c>
      <c r="N21" s="215" t="s">
        <v>53</v>
      </c>
      <c r="O21" s="215" t="s">
        <v>53</v>
      </c>
      <c r="P21" s="215" t="s">
        <v>53</v>
      </c>
      <c r="Q21" s="215" t="s">
        <v>53</v>
      </c>
      <c r="R21" s="215" t="s">
        <v>53</v>
      </c>
      <c r="S21" s="215" t="s">
        <v>53</v>
      </c>
      <c r="T21" s="215" t="s">
        <v>53</v>
      </c>
      <c r="U21" s="215" t="s">
        <v>53</v>
      </c>
      <c r="V21" s="215" t="s">
        <v>53</v>
      </c>
      <c r="W21" s="215" t="s">
        <v>53</v>
      </c>
      <c r="X21" s="215" t="s">
        <v>53</v>
      </c>
      <c r="Y21" s="215" t="s">
        <v>53</v>
      </c>
      <c r="Z21" s="215" t="s">
        <v>53</v>
      </c>
      <c r="AA21" s="215" t="s">
        <v>53</v>
      </c>
      <c r="AB21" s="215" t="s">
        <v>53</v>
      </c>
      <c r="AC21" s="215" t="s">
        <v>53</v>
      </c>
      <c r="AD21" s="215" t="s">
        <v>53</v>
      </c>
      <c r="AE21" s="215" t="s">
        <v>53</v>
      </c>
      <c r="AF21" s="215" t="s">
        <v>53</v>
      </c>
      <c r="AG21" s="215" t="s">
        <v>53</v>
      </c>
      <c r="AH21" s="215" t="s">
        <v>53</v>
      </c>
      <c r="AI21" s="215" t="s">
        <v>53</v>
      </c>
      <c r="AJ21" s="215" t="s">
        <v>53</v>
      </c>
      <c r="AK21" s="215" t="s">
        <v>53</v>
      </c>
      <c r="AL21" s="215" t="s">
        <v>53</v>
      </c>
      <c r="AM21" s="215" t="s">
        <v>53</v>
      </c>
      <c r="AN21" s="215" t="s">
        <v>53</v>
      </c>
      <c r="AO21" s="215" t="s">
        <v>53</v>
      </c>
      <c r="AP21" s="215" t="s">
        <v>53</v>
      </c>
      <c r="AQ21" s="215" t="s">
        <v>53</v>
      </c>
      <c r="AR21" s="215" t="s">
        <v>53</v>
      </c>
      <c r="AS21" s="215" t="s">
        <v>53</v>
      </c>
      <c r="AT21" s="215" t="s">
        <v>53</v>
      </c>
      <c r="AU21" s="215" t="s">
        <v>53</v>
      </c>
      <c r="AV21" s="215" t="s">
        <v>53</v>
      </c>
      <c r="AW21" s="215" t="s">
        <v>53</v>
      </c>
      <c r="AX21" s="215" t="s">
        <v>53</v>
      </c>
      <c r="AY21" s="215" t="s">
        <v>53</v>
      </c>
      <c r="AZ21" s="215" t="s">
        <v>53</v>
      </c>
      <c r="BA21" s="215" t="s">
        <v>53</v>
      </c>
      <c r="BB21" s="215" t="s">
        <v>53</v>
      </c>
      <c r="BC21" s="215" t="s">
        <v>53</v>
      </c>
      <c r="BD21" s="215" t="s">
        <v>53</v>
      </c>
      <c r="BE21" s="215" t="s">
        <v>53</v>
      </c>
      <c r="BF21" s="215" t="s">
        <v>53</v>
      </c>
      <c r="BG21" s="215" t="s">
        <v>53</v>
      </c>
      <c r="BH21" s="215" t="s">
        <v>53</v>
      </c>
      <c r="BI21" s="215" t="s">
        <v>53</v>
      </c>
      <c r="BJ21" s="215" t="s">
        <v>53</v>
      </c>
      <c r="BK21" s="215" t="s">
        <v>53</v>
      </c>
      <c r="BL21" s="215" t="s">
        <v>53</v>
      </c>
      <c r="BM21" s="215" t="s">
        <v>53</v>
      </c>
      <c r="BN21" s="215" t="s">
        <v>53</v>
      </c>
      <c r="BO21" s="215" t="s">
        <v>53</v>
      </c>
      <c r="BP21" s="215" t="s">
        <v>53</v>
      </c>
      <c r="BQ21" s="215" t="s">
        <v>53</v>
      </c>
      <c r="BR21" s="215" t="s">
        <v>53</v>
      </c>
      <c r="BS21" s="215" t="s">
        <v>53</v>
      </c>
      <c r="BT21" s="215" t="s">
        <v>53</v>
      </c>
      <c r="BU21" s="215" t="s">
        <v>53</v>
      </c>
      <c r="BV21" s="215" t="s">
        <v>53</v>
      </c>
      <c r="BW21" s="215" t="s">
        <v>53</v>
      </c>
      <c r="BX21" s="215" t="s">
        <v>53</v>
      </c>
      <c r="BY21" s="215" t="s">
        <v>53</v>
      </c>
      <c r="BZ21" s="215" t="s">
        <v>53</v>
      </c>
      <c r="CA21" s="215" t="s">
        <v>53</v>
      </c>
      <c r="CB21" s="215" t="s">
        <v>53</v>
      </c>
      <c r="CC21" s="215" t="s">
        <v>53</v>
      </c>
      <c r="CD21" s="215" t="s">
        <v>53</v>
      </c>
      <c r="CE21" s="215" t="s">
        <v>53</v>
      </c>
      <c r="CF21" s="215" t="s">
        <v>53</v>
      </c>
      <c r="CG21" s="215" t="s">
        <v>53</v>
      </c>
      <c r="CH21" s="215" t="s">
        <v>53</v>
      </c>
      <c r="CI21" s="215" t="s">
        <v>53</v>
      </c>
      <c r="CJ21" s="215" t="s">
        <v>53</v>
      </c>
      <c r="CK21" s="215" t="s">
        <v>53</v>
      </c>
      <c r="CL21" s="215" t="s">
        <v>53</v>
      </c>
      <c r="CM21" s="215" t="s">
        <v>53</v>
      </c>
      <c r="CN21" s="215" t="s">
        <v>53</v>
      </c>
      <c r="CO21" s="215" t="s">
        <v>53</v>
      </c>
      <c r="CP21" s="215" t="s">
        <v>53</v>
      </c>
      <c r="CQ21" s="215" t="s">
        <v>53</v>
      </c>
      <c r="CR21" s="215" t="s">
        <v>53</v>
      </c>
      <c r="CS21" s="215" t="s">
        <v>53</v>
      </c>
      <c r="CT21" s="215" t="s">
        <v>53</v>
      </c>
      <c r="CU21" s="215" t="s">
        <v>53</v>
      </c>
      <c r="CV21" s="215" t="s">
        <v>53</v>
      </c>
      <c r="CW21" s="215" t="s">
        <v>53</v>
      </c>
      <c r="CX21" s="215" t="s">
        <v>53</v>
      </c>
      <c r="CY21" s="215" t="s">
        <v>53</v>
      </c>
      <c r="CZ21" s="215" t="s">
        <v>53</v>
      </c>
      <c r="DA21" s="215" t="s">
        <v>53</v>
      </c>
      <c r="DB21" s="215" t="s">
        <v>53</v>
      </c>
      <c r="DC21" s="215" t="s">
        <v>53</v>
      </c>
      <c r="DD21" s="215" t="s">
        <v>53</v>
      </c>
      <c r="DE21" s="215" t="s">
        <v>53</v>
      </c>
      <c r="DF21" s="215" t="s">
        <v>53</v>
      </c>
      <c r="DG21" s="215" t="s">
        <v>53</v>
      </c>
      <c r="DH21" s="215" t="s">
        <v>53</v>
      </c>
      <c r="DI21" s="215" t="s">
        <v>53</v>
      </c>
      <c r="DJ21" s="215" t="s">
        <v>53</v>
      </c>
      <c r="DK21" s="215" t="s">
        <v>53</v>
      </c>
      <c r="DL21" s="215" t="s">
        <v>53</v>
      </c>
      <c r="DM21" s="215" t="s">
        <v>53</v>
      </c>
      <c r="DN21" s="215" t="s">
        <v>53</v>
      </c>
      <c r="DO21" s="215" t="s">
        <v>53</v>
      </c>
      <c r="DP21" s="215" t="s">
        <v>53</v>
      </c>
      <c r="DQ21" s="215" t="s">
        <v>53</v>
      </c>
      <c r="DR21" s="215" t="s">
        <v>53</v>
      </c>
      <c r="DS21" s="215" t="s">
        <v>53</v>
      </c>
      <c r="DT21" s="215" t="s">
        <v>53</v>
      </c>
      <c r="DU21" s="215" t="s">
        <v>53</v>
      </c>
      <c r="DV21" s="215" t="s">
        <v>53</v>
      </c>
      <c r="DW21" s="215" t="s">
        <v>53</v>
      </c>
      <c r="DX21" s="215" t="s">
        <v>53</v>
      </c>
      <c r="DY21" s="215" t="s">
        <v>53</v>
      </c>
      <c r="DZ21" s="215" t="s">
        <v>53</v>
      </c>
      <c r="EA21" s="215" t="s">
        <v>53</v>
      </c>
      <c r="EB21" s="215" t="s">
        <v>53</v>
      </c>
      <c r="EC21" s="215" t="s">
        <v>53</v>
      </c>
      <c r="ED21" s="215" t="s">
        <v>53</v>
      </c>
      <c r="EE21" s="215" t="s">
        <v>53</v>
      </c>
      <c r="EF21" s="215" t="s">
        <v>53</v>
      </c>
      <c r="EG21" s="215" t="s">
        <v>53</v>
      </c>
      <c r="EH21" s="215" t="s">
        <v>53</v>
      </c>
      <c r="EI21" s="215" t="s">
        <v>53</v>
      </c>
      <c r="EJ21" s="215" t="s">
        <v>53</v>
      </c>
      <c r="EK21" s="215" t="s">
        <v>53</v>
      </c>
      <c r="EL21" s="215" t="s">
        <v>53</v>
      </c>
      <c r="EM21" s="215" t="s">
        <v>53</v>
      </c>
      <c r="EN21" s="215" t="s">
        <v>53</v>
      </c>
      <c r="EO21" s="215" t="s">
        <v>53</v>
      </c>
      <c r="EP21" s="215" t="s">
        <v>53</v>
      </c>
      <c r="EQ21" s="215" t="s">
        <v>53</v>
      </c>
      <c r="ER21" s="215" t="s">
        <v>53</v>
      </c>
      <c r="ES21" s="215" t="s">
        <v>53</v>
      </c>
      <c r="ET21" s="215" t="s">
        <v>53</v>
      </c>
      <c r="EU21" s="215" t="s">
        <v>53</v>
      </c>
      <c r="EV21" s="215" t="s">
        <v>53</v>
      </c>
      <c r="EW21" s="215" t="s">
        <v>53</v>
      </c>
      <c r="EX21" s="215" t="s">
        <v>53</v>
      </c>
      <c r="EY21" s="215" t="s">
        <v>53</v>
      </c>
      <c r="EZ21" s="215" t="s">
        <v>53</v>
      </c>
      <c r="FA21" s="215" t="s">
        <v>53</v>
      </c>
      <c r="FB21" s="215" t="s">
        <v>53</v>
      </c>
      <c r="FC21" s="215" t="s">
        <v>53</v>
      </c>
      <c r="FD21" s="215" t="s">
        <v>53</v>
      </c>
      <c r="FE21" s="215" t="s">
        <v>53</v>
      </c>
      <c r="FF21" s="215" t="s">
        <v>53</v>
      </c>
      <c r="FG21" s="215" t="s">
        <v>53</v>
      </c>
      <c r="FH21" s="215" t="s">
        <v>53</v>
      </c>
      <c r="FI21" s="215" t="s">
        <v>53</v>
      </c>
      <c r="FJ21" s="215" t="s">
        <v>53</v>
      </c>
      <c r="FK21" s="215" t="s">
        <v>53</v>
      </c>
      <c r="FL21" s="215" t="s">
        <v>53</v>
      </c>
      <c r="FM21" s="215" t="s">
        <v>53</v>
      </c>
      <c r="FN21" s="215" t="s">
        <v>53</v>
      </c>
      <c r="FO21" s="215" t="s">
        <v>53</v>
      </c>
      <c r="FP21" s="215" t="s">
        <v>53</v>
      </c>
      <c r="FQ21" s="215" t="s">
        <v>53</v>
      </c>
      <c r="FR21" s="215" t="s">
        <v>53</v>
      </c>
      <c r="FS21" s="215" t="s">
        <v>53</v>
      </c>
      <c r="FT21" s="215" t="s">
        <v>53</v>
      </c>
      <c r="FU21" s="215" t="s">
        <v>53</v>
      </c>
      <c r="FV21" s="215" t="s">
        <v>53</v>
      </c>
      <c r="FW21" s="215" t="s">
        <v>53</v>
      </c>
      <c r="FX21" s="215" t="s">
        <v>53</v>
      </c>
      <c r="FY21" s="215" t="s">
        <v>53</v>
      </c>
      <c r="FZ21" s="215" t="s">
        <v>53</v>
      </c>
      <c r="GA21" s="215" t="s">
        <v>53</v>
      </c>
      <c r="GB21" s="215" t="s">
        <v>53</v>
      </c>
      <c r="GC21" s="215" t="s">
        <v>53</v>
      </c>
      <c r="GD21" s="215" t="s">
        <v>53</v>
      </c>
      <c r="GE21" s="215" t="s">
        <v>53</v>
      </c>
      <c r="GF21" s="215" t="s">
        <v>53</v>
      </c>
      <c r="GG21" s="215" t="s">
        <v>53</v>
      </c>
      <c r="GH21" s="215" t="s">
        <v>53</v>
      </c>
      <c r="GI21" s="215" t="s">
        <v>53</v>
      </c>
      <c r="GJ21" s="215" t="s">
        <v>53</v>
      </c>
      <c r="GK21" s="215" t="s">
        <v>53</v>
      </c>
      <c r="GL21" s="215" t="s">
        <v>53</v>
      </c>
      <c r="GM21" s="215" t="s">
        <v>53</v>
      </c>
      <c r="GN21" s="215" t="s">
        <v>53</v>
      </c>
      <c r="GO21" s="215" t="s">
        <v>53</v>
      </c>
      <c r="GP21" s="215" t="s">
        <v>53</v>
      </c>
      <c r="GQ21" s="215" t="s">
        <v>53</v>
      </c>
      <c r="GR21" s="215" t="s">
        <v>53</v>
      </c>
      <c r="GS21" s="215" t="s">
        <v>53</v>
      </c>
      <c r="GT21" s="215" t="s">
        <v>53</v>
      </c>
      <c r="GU21" s="215" t="s">
        <v>53</v>
      </c>
      <c r="GV21" s="215" t="s">
        <v>53</v>
      </c>
      <c r="GW21" s="215" t="s">
        <v>53</v>
      </c>
      <c r="GX21" s="215" t="s">
        <v>53</v>
      </c>
      <c r="GY21" s="215" t="s">
        <v>53</v>
      </c>
      <c r="GZ21" s="215" t="s">
        <v>53</v>
      </c>
      <c r="HA21" s="215" t="s">
        <v>53</v>
      </c>
      <c r="HB21" s="215" t="s">
        <v>53</v>
      </c>
      <c r="HC21" s="215" t="s">
        <v>53</v>
      </c>
      <c r="HD21" s="215" t="s">
        <v>53</v>
      </c>
      <c r="HE21" s="215" t="s">
        <v>53</v>
      </c>
      <c r="HF21" s="215" t="s">
        <v>53</v>
      </c>
      <c r="HG21" s="215" t="s">
        <v>53</v>
      </c>
      <c r="HH21" s="215" t="s">
        <v>53</v>
      </c>
      <c r="HI21" s="215" t="s">
        <v>53</v>
      </c>
      <c r="HJ21" s="215" t="s">
        <v>53</v>
      </c>
      <c r="HK21" s="215" t="s">
        <v>53</v>
      </c>
      <c r="HL21" s="215" t="s">
        <v>53</v>
      </c>
      <c r="HM21" s="215" t="s">
        <v>53</v>
      </c>
      <c r="HN21" s="215" t="s">
        <v>53</v>
      </c>
      <c r="HO21" s="215" t="s">
        <v>53</v>
      </c>
      <c r="HP21" s="215" t="s">
        <v>53</v>
      </c>
      <c r="HQ21" s="215" t="s">
        <v>53</v>
      </c>
      <c r="HR21" s="215" t="s">
        <v>53</v>
      </c>
      <c r="HS21" s="215" t="s">
        <v>53</v>
      </c>
      <c r="HT21" s="215" t="s">
        <v>53</v>
      </c>
      <c r="HU21" s="215" t="s">
        <v>53</v>
      </c>
      <c r="HV21" s="215" t="s">
        <v>53</v>
      </c>
      <c r="HW21" s="215" t="s">
        <v>53</v>
      </c>
      <c r="HX21" s="215" t="s">
        <v>53</v>
      </c>
      <c r="HY21" s="215" t="s">
        <v>53</v>
      </c>
      <c r="HZ21" s="215" t="s">
        <v>53</v>
      </c>
      <c r="IA21" s="215" t="s">
        <v>53</v>
      </c>
      <c r="IB21" s="215" t="s">
        <v>53</v>
      </c>
      <c r="IC21" s="215" t="s">
        <v>53</v>
      </c>
      <c r="ID21" s="215" t="s">
        <v>53</v>
      </c>
      <c r="IE21" s="215" t="s">
        <v>53</v>
      </c>
      <c r="IF21" s="215" t="s">
        <v>53</v>
      </c>
      <c r="IG21" s="215" t="s">
        <v>53</v>
      </c>
      <c r="IH21" s="215" t="s">
        <v>53</v>
      </c>
      <c r="II21" s="215" t="s">
        <v>53</v>
      </c>
      <c r="IJ21" s="215" t="s">
        <v>53</v>
      </c>
      <c r="IK21" s="215" t="s">
        <v>53</v>
      </c>
      <c r="IL21" s="215" t="s">
        <v>53</v>
      </c>
      <c r="IM21" s="215" t="s">
        <v>53</v>
      </c>
      <c r="IN21" s="215" t="s">
        <v>53</v>
      </c>
      <c r="IO21" s="215" t="s">
        <v>53</v>
      </c>
      <c r="IP21" s="215" t="s">
        <v>53</v>
      </c>
      <c r="IQ21" s="215" t="s">
        <v>53</v>
      </c>
      <c r="IR21" s="215" t="s">
        <v>53</v>
      </c>
      <c r="IS21" s="215" t="s">
        <v>53</v>
      </c>
      <c r="IT21" s="215" t="s">
        <v>53</v>
      </c>
      <c r="IU21" s="215" t="s">
        <v>53</v>
      </c>
      <c r="IV21" s="215" t="s">
        <v>53</v>
      </c>
    </row>
    <row r="22" spans="1:2" ht="30">
      <c r="A22" s="198"/>
      <c r="B22" s="199"/>
    </row>
    <row r="23" spans="1:2" ht="30">
      <c r="A23" s="198"/>
      <c r="B23" s="199"/>
    </row>
    <row r="24" spans="1:2" ht="30">
      <c r="A24" s="198"/>
      <c r="B24" s="199"/>
    </row>
    <row r="25" spans="1:2" ht="30">
      <c r="A25" s="198"/>
      <c r="B25" s="199"/>
    </row>
    <row r="26" spans="1:2" ht="30">
      <c r="A26" s="487"/>
      <c r="B26" s="487"/>
    </row>
    <row r="27" spans="1:2" ht="30">
      <c r="A27" s="196"/>
      <c r="B27" s="203"/>
    </row>
    <row r="28" spans="1:2" ht="30">
      <c r="A28" s="487"/>
      <c r="B28" s="487"/>
    </row>
    <row r="29" spans="1:2" ht="30">
      <c r="A29" s="197"/>
      <c r="B29" s="197"/>
    </row>
    <row r="30" spans="1:2" ht="30">
      <c r="A30" s="197"/>
      <c r="B30" s="197"/>
    </row>
    <row r="31" spans="1:2" ht="30">
      <c r="A31" s="197"/>
      <c r="B31" s="197"/>
    </row>
    <row r="32" spans="1:2" ht="30">
      <c r="A32" s="198"/>
      <c r="B32" s="204"/>
    </row>
    <row r="33" spans="1:2" ht="30">
      <c r="A33" s="198"/>
      <c r="B33" s="205"/>
    </row>
    <row r="34" spans="1:2" ht="30">
      <c r="A34" s="198"/>
      <c r="B34" s="201"/>
    </row>
    <row r="35" spans="1:2" ht="30">
      <c r="A35" s="198"/>
      <c r="B35" s="199"/>
    </row>
    <row r="36" spans="1:2" ht="30">
      <c r="A36" s="198"/>
      <c r="B36" s="199"/>
    </row>
    <row r="37" spans="1:2" ht="30">
      <c r="A37" s="198"/>
      <c r="B37" s="199"/>
    </row>
    <row r="38" spans="1:2" ht="30">
      <c r="A38" s="198"/>
      <c r="B38" s="199"/>
    </row>
    <row r="39" spans="1:2" ht="30">
      <c r="A39" s="198"/>
      <c r="B39" s="199"/>
    </row>
    <row r="40" spans="1:2" ht="30">
      <c r="A40" s="198"/>
      <c r="B40" s="199"/>
    </row>
    <row r="41" spans="1:2" ht="30">
      <c r="A41" s="198"/>
      <c r="B41" s="199"/>
    </row>
    <row r="42" spans="1:2" ht="30">
      <c r="A42" s="198"/>
      <c r="B42" s="199"/>
    </row>
    <row r="43" spans="1:2" ht="30">
      <c r="A43" s="198"/>
      <c r="B43" s="206"/>
    </row>
    <row r="44" spans="1:2" ht="30">
      <c r="A44" s="198"/>
      <c r="B44" s="206"/>
    </row>
    <row r="45" spans="1:2" ht="30">
      <c r="A45" s="198"/>
      <c r="B45" s="206"/>
    </row>
    <row r="46" spans="1:2" ht="30">
      <c r="A46" s="198"/>
      <c r="B46" s="206"/>
    </row>
    <row r="47" spans="1:2" ht="30">
      <c r="A47" s="198"/>
      <c r="B47" s="199"/>
    </row>
    <row r="48" spans="1:2" ht="30">
      <c r="A48" s="198"/>
      <c r="B48" s="199"/>
    </row>
    <row r="49" spans="1:2" ht="30">
      <c r="A49" s="198"/>
      <c r="B49" s="199"/>
    </row>
    <row r="50" spans="1:2" ht="30">
      <c r="A50" s="198"/>
      <c r="B50" s="199"/>
    </row>
    <row r="51" spans="1:2" ht="30">
      <c r="A51" s="198"/>
      <c r="B51" s="207"/>
    </row>
    <row r="52" spans="1:2" ht="30">
      <c r="A52" s="198"/>
      <c r="B52" s="201"/>
    </row>
    <row r="53" spans="1:2" ht="30">
      <c r="A53" s="198"/>
      <c r="B53" s="199"/>
    </row>
    <row r="54" spans="1:2" ht="30">
      <c r="A54" s="198"/>
      <c r="B54" s="199"/>
    </row>
    <row r="55" spans="1:2" ht="30">
      <c r="A55" s="198"/>
      <c r="B55" s="208"/>
    </row>
    <row r="56" spans="1:2" ht="30">
      <c r="A56" s="198"/>
      <c r="B56" s="201"/>
    </row>
    <row r="57" spans="1:2" ht="30">
      <c r="A57" s="198"/>
      <c r="B57" s="199"/>
    </row>
    <row r="58" spans="1:2" ht="30">
      <c r="A58" s="488"/>
      <c r="B58" s="488"/>
    </row>
    <row r="59" spans="1:2" ht="30">
      <c r="A59" s="196"/>
      <c r="B59" s="195"/>
    </row>
    <row r="60" spans="1:2" ht="30">
      <c r="A60" s="488"/>
      <c r="B60" s="488"/>
    </row>
    <row r="61" spans="1:2" ht="30">
      <c r="A61" s="197"/>
      <c r="B61" s="197"/>
    </row>
    <row r="62" spans="1:2" ht="30">
      <c r="A62" s="197"/>
      <c r="B62" s="197"/>
    </row>
    <row r="63" spans="1:2" ht="30">
      <c r="A63" s="197"/>
      <c r="B63" s="197"/>
    </row>
    <row r="64" spans="1:3" ht="30">
      <c r="A64" s="198"/>
      <c r="B64" s="204"/>
      <c r="C64" s="209"/>
    </row>
    <row r="65" spans="1:3" ht="30">
      <c r="A65" s="198"/>
      <c r="B65" s="210"/>
      <c r="C65" s="211"/>
    </row>
    <row r="66" spans="1:3" ht="30">
      <c r="A66" s="198"/>
      <c r="B66" s="199"/>
      <c r="C66" s="209"/>
    </row>
    <row r="67" spans="1:3" ht="30">
      <c r="A67" s="198"/>
      <c r="B67" s="199"/>
      <c r="C67" s="209"/>
    </row>
    <row r="68" spans="1:3" ht="30">
      <c r="A68" s="198"/>
      <c r="B68" s="199"/>
      <c r="C68" s="212"/>
    </row>
    <row r="69" spans="1:3" ht="30">
      <c r="A69" s="198"/>
      <c r="B69" s="199"/>
      <c r="C69" s="209"/>
    </row>
    <row r="70" spans="1:4" ht="30">
      <c r="A70" s="198"/>
      <c r="B70" s="199"/>
      <c r="C70" s="209"/>
      <c r="D70" s="211"/>
    </row>
    <row r="71" spans="1:3" ht="30">
      <c r="A71" s="198"/>
      <c r="B71" s="199"/>
      <c r="C71" s="209"/>
    </row>
    <row r="72" spans="1:3" ht="30">
      <c r="A72" s="198"/>
      <c r="B72" s="199"/>
      <c r="C72" s="209"/>
    </row>
    <row r="73" spans="1:3" ht="30">
      <c r="A73" s="198"/>
      <c r="B73" s="201"/>
      <c r="C73" s="209"/>
    </row>
    <row r="74" spans="1:3" ht="30">
      <c r="A74" s="198"/>
      <c r="B74" s="199"/>
      <c r="C74" s="209"/>
    </row>
    <row r="75" spans="1:3" ht="30">
      <c r="A75" s="198"/>
      <c r="B75" s="199"/>
      <c r="C75" s="209"/>
    </row>
    <row r="76" spans="1:3" ht="30">
      <c r="A76" s="198"/>
      <c r="B76" s="199"/>
      <c r="C76" s="209"/>
    </row>
    <row r="77" spans="1:3" ht="30">
      <c r="A77" s="198"/>
      <c r="B77" s="199"/>
      <c r="C77" s="209"/>
    </row>
    <row r="78" spans="1:3" ht="30">
      <c r="A78" s="198"/>
      <c r="B78" s="199"/>
      <c r="C78" s="209"/>
    </row>
    <row r="79" spans="1:3" ht="30">
      <c r="A79" s="198"/>
      <c r="B79" s="199"/>
      <c r="C79" s="209"/>
    </row>
    <row r="80" spans="1:3" ht="30">
      <c r="A80" s="198"/>
      <c r="B80" s="201"/>
      <c r="C80" s="209"/>
    </row>
    <row r="81" spans="1:3" ht="30">
      <c r="A81" s="198"/>
      <c r="B81" s="209"/>
      <c r="C81" s="209"/>
    </row>
    <row r="82" spans="1:3" ht="30">
      <c r="A82" s="198"/>
      <c r="B82" s="209"/>
      <c r="C82" s="209"/>
    </row>
    <row r="83" spans="1:3" ht="30">
      <c r="A83" s="198"/>
      <c r="B83" s="209"/>
      <c r="C83" s="209"/>
    </row>
    <row r="84" spans="1:3" ht="30">
      <c r="A84" s="198"/>
      <c r="B84" s="199"/>
      <c r="C84" s="209"/>
    </row>
    <row r="85" spans="1:3" ht="30">
      <c r="A85" s="198"/>
      <c r="B85" s="202"/>
      <c r="C85" s="209"/>
    </row>
    <row r="86" spans="1:3" ht="30">
      <c r="A86" s="198"/>
      <c r="B86" s="199"/>
      <c r="C86" s="209"/>
    </row>
    <row r="87" spans="1:3" ht="30">
      <c r="A87" s="198"/>
      <c r="B87" s="199"/>
      <c r="C87" s="209"/>
    </row>
    <row r="88" spans="1:3" ht="30">
      <c r="A88" s="198"/>
      <c r="B88" s="199"/>
      <c r="C88" s="209"/>
    </row>
    <row r="89" spans="1:3" ht="30">
      <c r="A89" s="198"/>
      <c r="B89" s="199"/>
      <c r="C89" s="209"/>
    </row>
    <row r="90" spans="1:3" ht="30">
      <c r="A90" s="487"/>
      <c r="B90" s="487"/>
      <c r="C90" s="209"/>
    </row>
    <row r="91" spans="1:3" ht="30">
      <c r="A91" s="196"/>
      <c r="B91" s="203"/>
      <c r="C91" s="209"/>
    </row>
    <row r="92" spans="1:3" ht="30">
      <c r="A92" s="487"/>
      <c r="B92" s="487"/>
      <c r="C92" s="209"/>
    </row>
    <row r="93" spans="1:3" ht="30">
      <c r="A93" s="197"/>
      <c r="B93" s="197"/>
      <c r="C93" s="209"/>
    </row>
    <row r="94" spans="1:3" ht="30">
      <c r="A94" s="197"/>
      <c r="B94" s="197"/>
      <c r="C94" s="209"/>
    </row>
    <row r="95" spans="1:3" ht="30">
      <c r="A95" s="197"/>
      <c r="B95" s="197"/>
      <c r="C95" s="209"/>
    </row>
    <row r="96" spans="1:3" ht="30">
      <c r="A96" s="198"/>
      <c r="B96" s="204"/>
      <c r="C96" s="209"/>
    </row>
    <row r="97" spans="1:3" ht="30">
      <c r="A97" s="198"/>
      <c r="B97" s="205"/>
      <c r="C97" s="209"/>
    </row>
    <row r="98" spans="1:3" ht="30">
      <c r="A98" s="198"/>
      <c r="B98" s="201"/>
      <c r="C98" s="209"/>
    </row>
    <row r="99" spans="1:3" ht="30">
      <c r="A99" s="198"/>
      <c r="B99" s="199"/>
      <c r="C99" s="209"/>
    </row>
    <row r="100" spans="1:3" ht="30">
      <c r="A100" s="198"/>
      <c r="B100" s="199"/>
      <c r="C100" s="209"/>
    </row>
    <row r="101" spans="1:3" ht="30">
      <c r="A101" s="198"/>
      <c r="B101" s="199"/>
      <c r="C101" s="209"/>
    </row>
    <row r="102" spans="1:3" ht="30">
      <c r="A102" s="198"/>
      <c r="B102" s="199"/>
      <c r="C102" s="209"/>
    </row>
    <row r="103" spans="1:3" ht="30">
      <c r="A103" s="198"/>
      <c r="B103" s="199"/>
      <c r="C103" s="209"/>
    </row>
    <row r="104" spans="1:3" ht="30">
      <c r="A104" s="198"/>
      <c r="B104" s="199"/>
      <c r="C104" s="209"/>
    </row>
    <row r="105" spans="1:3" ht="30">
      <c r="A105" s="198"/>
      <c r="B105" s="199"/>
      <c r="C105" s="209"/>
    </row>
    <row r="106" spans="1:3" ht="30">
      <c r="A106" s="198"/>
      <c r="B106" s="199"/>
      <c r="C106" s="209"/>
    </row>
    <row r="107" spans="1:3" ht="30">
      <c r="A107" s="198"/>
      <c r="B107" s="199"/>
      <c r="C107" s="209"/>
    </row>
    <row r="108" spans="1:3" ht="30">
      <c r="A108" s="198"/>
      <c r="B108" s="199"/>
      <c r="C108" s="209"/>
    </row>
    <row r="109" spans="1:3" ht="30">
      <c r="A109" s="198"/>
      <c r="B109" s="206"/>
      <c r="C109" s="209"/>
    </row>
    <row r="110" spans="1:3" ht="30">
      <c r="A110" s="198"/>
      <c r="B110" s="206"/>
      <c r="C110" s="209"/>
    </row>
    <row r="111" spans="1:3" ht="30">
      <c r="A111" s="198"/>
      <c r="B111" s="206"/>
      <c r="C111" s="209"/>
    </row>
    <row r="112" spans="1:3" ht="30">
      <c r="A112" s="198"/>
      <c r="B112" s="206"/>
      <c r="C112" s="209"/>
    </row>
    <row r="113" spans="1:3" ht="30">
      <c r="A113" s="198"/>
      <c r="B113" s="199"/>
      <c r="C113" s="209"/>
    </row>
    <row r="114" spans="1:3" ht="30">
      <c r="A114" s="198"/>
      <c r="B114" s="207"/>
      <c r="C114" s="209"/>
    </row>
    <row r="115" spans="1:3" ht="30">
      <c r="A115" s="198"/>
      <c r="B115" s="201"/>
      <c r="C115" s="209"/>
    </row>
    <row r="116" spans="1:3" ht="30">
      <c r="A116" s="198"/>
      <c r="B116" s="199"/>
      <c r="C116" s="209"/>
    </row>
    <row r="117" spans="1:3" ht="30">
      <c r="A117" s="198"/>
      <c r="B117" s="199"/>
      <c r="C117" s="209"/>
    </row>
    <row r="118" spans="1:3" ht="30">
      <c r="A118" s="198"/>
      <c r="B118" s="208"/>
      <c r="C118" s="209"/>
    </row>
    <row r="119" spans="1:3" ht="30">
      <c r="A119" s="198"/>
      <c r="B119" s="201"/>
      <c r="C119" s="209"/>
    </row>
    <row r="120" spans="1:3" ht="30">
      <c r="A120" s="198"/>
      <c r="B120" s="199"/>
      <c r="C120" s="209"/>
    </row>
    <row r="121" spans="2:3" ht="30">
      <c r="B121" s="211"/>
      <c r="C121" s="209"/>
    </row>
    <row r="122" ht="30">
      <c r="C122" s="209"/>
    </row>
    <row r="123" ht="30">
      <c r="C123" s="209"/>
    </row>
    <row r="124" ht="30">
      <c r="C124" s="209"/>
    </row>
    <row r="125" ht="30">
      <c r="C125" s="209"/>
    </row>
    <row r="126" ht="30">
      <c r="C126" s="209"/>
    </row>
    <row r="127" ht="30">
      <c r="C127" s="209"/>
    </row>
  </sheetData>
  <mergeCells count="6">
    <mergeCell ref="A90:B90"/>
    <mergeCell ref="A92:B92"/>
    <mergeCell ref="A26:B26"/>
    <mergeCell ref="A28:B28"/>
    <mergeCell ref="A58:B58"/>
    <mergeCell ref="A60:B60"/>
  </mergeCells>
  <printOptions/>
  <pageMargins left="0.75" right="0.75" top="0.67" bottom="1" header="0.18"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4"/>
  <sheetViews>
    <sheetView workbookViewId="0" topLeftCell="A1">
      <selection activeCell="K29" sqref="K29"/>
    </sheetView>
  </sheetViews>
  <sheetFormatPr defaultColWidth="9.140625" defaultRowHeight="20.25"/>
  <cols>
    <col min="1" max="1" width="2.8515625" style="0" customWidth="1"/>
    <col min="2" max="2" width="0.42578125" style="0" customWidth="1"/>
    <col min="3" max="3" width="73.421875" style="0" customWidth="1"/>
    <col min="4" max="4" width="0.71875" style="0" customWidth="1"/>
    <col min="5" max="5" width="9.140625" style="216" customWidth="1"/>
  </cols>
  <sheetData>
    <row r="1" ht="18">
      <c r="C1" s="216" t="s">
        <v>90</v>
      </c>
    </row>
    <row r="2" spans="1:5" ht="18">
      <c r="A2">
        <v>1</v>
      </c>
      <c r="C2" t="s">
        <v>63</v>
      </c>
      <c r="E2" s="216" t="s">
        <v>77</v>
      </c>
    </row>
    <row r="3" spans="1:5" ht="18">
      <c r="A3">
        <v>2</v>
      </c>
      <c r="C3" t="s">
        <v>73</v>
      </c>
      <c r="E3" s="216" t="s">
        <v>78</v>
      </c>
    </row>
    <row r="4" spans="1:5" ht="18">
      <c r="A4">
        <v>3</v>
      </c>
      <c r="C4" t="s">
        <v>64</v>
      </c>
      <c r="E4" s="216" t="s">
        <v>79</v>
      </c>
    </row>
    <row r="5" spans="1:5" ht="18">
      <c r="A5">
        <v>4</v>
      </c>
      <c r="C5" t="s">
        <v>65</v>
      </c>
      <c r="E5" s="216" t="s">
        <v>80</v>
      </c>
    </row>
    <row r="6" spans="1:5" ht="18">
      <c r="A6">
        <v>5</v>
      </c>
      <c r="C6" t="s">
        <v>66</v>
      </c>
      <c r="E6" s="216" t="s">
        <v>81</v>
      </c>
    </row>
    <row r="7" spans="1:5" ht="18">
      <c r="A7">
        <v>6</v>
      </c>
      <c r="C7" t="s">
        <v>74</v>
      </c>
      <c r="E7" s="216" t="s">
        <v>82</v>
      </c>
    </row>
    <row r="8" spans="1:5" ht="18">
      <c r="A8">
        <v>7</v>
      </c>
      <c r="C8" t="s">
        <v>67</v>
      </c>
      <c r="E8" s="216" t="s">
        <v>83</v>
      </c>
    </row>
    <row r="9" spans="1:5" ht="18">
      <c r="A9">
        <v>8</v>
      </c>
      <c r="C9" t="s">
        <v>68</v>
      </c>
      <c r="E9" s="216" t="s">
        <v>84</v>
      </c>
    </row>
    <row r="10" spans="1:5" ht="18">
      <c r="A10">
        <v>9</v>
      </c>
      <c r="C10" t="s">
        <v>75</v>
      </c>
      <c r="E10" s="216" t="s">
        <v>85</v>
      </c>
    </row>
    <row r="11" spans="1:5" ht="18">
      <c r="A11">
        <v>10</v>
      </c>
      <c r="C11" t="s">
        <v>76</v>
      </c>
      <c r="E11" s="216" t="s">
        <v>86</v>
      </c>
    </row>
    <row r="12" spans="1:5" ht="18">
      <c r="A12">
        <v>11</v>
      </c>
      <c r="C12" t="s">
        <v>109</v>
      </c>
      <c r="E12" s="216" t="s">
        <v>87</v>
      </c>
    </row>
    <row r="13" spans="1:5" ht="18">
      <c r="A13">
        <v>12</v>
      </c>
      <c r="C13" t="s">
        <v>91</v>
      </c>
      <c r="E13" s="216" t="s">
        <v>88</v>
      </c>
    </row>
    <row r="14" spans="1:5" ht="18">
      <c r="A14">
        <v>13</v>
      </c>
      <c r="C14" t="s">
        <v>92</v>
      </c>
      <c r="E14" s="216" t="s">
        <v>89</v>
      </c>
    </row>
  </sheetData>
  <printOptions/>
  <pageMargins left="1.47" right="0.23"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85"/>
  <sheetViews>
    <sheetView zoomScale="75" zoomScaleNormal="75" workbookViewId="0" topLeftCell="A1">
      <selection activeCell="K29" sqref="K29"/>
    </sheetView>
  </sheetViews>
  <sheetFormatPr defaultColWidth="9.140625" defaultRowHeight="20.25"/>
  <cols>
    <col min="1" max="1" width="42.8515625" style="221" customWidth="1"/>
    <col min="2" max="2" width="0.85546875" style="221" customWidth="1"/>
    <col min="3" max="3" width="19.7109375" style="231" customWidth="1"/>
    <col min="4" max="4" width="1.1484375" style="231" customWidth="1"/>
    <col min="5" max="5" width="15.140625" style="231" customWidth="1"/>
    <col min="6" max="6" width="1.1484375" style="231" customWidth="1"/>
    <col min="7" max="7" width="15.57421875" style="231" customWidth="1"/>
    <col min="8" max="8" width="1.1484375" style="239" customWidth="1"/>
    <col min="9" max="9" width="23.7109375" style="231" customWidth="1"/>
    <col min="10" max="10" width="1.28515625" style="231" customWidth="1"/>
    <col min="11" max="11" width="23.00390625" style="7" customWidth="1"/>
    <col min="12" max="12" width="7.7109375" style="221" customWidth="1"/>
    <col min="13" max="13" width="12.28125" style="221" customWidth="1"/>
    <col min="14" max="16384" width="9.140625" style="221" customWidth="1"/>
  </cols>
  <sheetData>
    <row r="1" spans="1:11" ht="18">
      <c r="A1" s="516" t="s">
        <v>177</v>
      </c>
      <c r="B1" s="516"/>
      <c r="C1" s="516"/>
      <c r="D1" s="516"/>
      <c r="E1" s="516"/>
      <c r="F1" s="516"/>
      <c r="G1" s="516"/>
      <c r="H1" s="516"/>
      <c r="I1" s="516"/>
      <c r="J1" s="516"/>
      <c r="K1" s="516"/>
    </row>
    <row r="2" spans="1:11" ht="18">
      <c r="A2" s="516" t="s">
        <v>108</v>
      </c>
      <c r="B2" s="516"/>
      <c r="C2" s="516"/>
      <c r="D2" s="516"/>
      <c r="E2" s="516"/>
      <c r="F2" s="516"/>
      <c r="G2" s="516"/>
      <c r="H2" s="516"/>
      <c r="I2" s="516"/>
      <c r="J2" s="516"/>
      <c r="K2" s="516"/>
    </row>
    <row r="3" spans="1:11" ht="18">
      <c r="A3" s="516" t="s">
        <v>71</v>
      </c>
      <c r="B3" s="516"/>
      <c r="C3" s="516"/>
      <c r="D3" s="516"/>
      <c r="E3" s="516"/>
      <c r="F3" s="516"/>
      <c r="G3" s="516"/>
      <c r="H3" s="516"/>
      <c r="I3" s="516"/>
      <c r="J3" s="516"/>
      <c r="K3" s="516"/>
    </row>
    <row r="4" ht="18.75" thickBot="1"/>
    <row r="5" spans="1:11" s="225" customFormat="1" ht="18.75" thickBot="1">
      <c r="A5" s="245" t="s">
        <v>179</v>
      </c>
      <c r="C5" s="252" t="s">
        <v>105</v>
      </c>
      <c r="D5" s="226"/>
      <c r="E5" s="252" t="s">
        <v>95</v>
      </c>
      <c r="F5" s="226"/>
      <c r="G5" s="252" t="s">
        <v>96</v>
      </c>
      <c r="H5" s="227"/>
      <c r="I5" s="252" t="s">
        <v>106</v>
      </c>
      <c r="J5" s="226"/>
      <c r="K5" s="266" t="s">
        <v>107</v>
      </c>
    </row>
    <row r="6" spans="1:11" s="225" customFormat="1" ht="18">
      <c r="A6" s="246" t="s">
        <v>93</v>
      </c>
      <c r="C6" s="253">
        <v>167480025</v>
      </c>
      <c r="D6" s="226"/>
      <c r="E6" s="253"/>
      <c r="F6" s="226"/>
      <c r="G6" s="253"/>
      <c r="H6" s="228"/>
      <c r="I6" s="263">
        <f>+C6*10</f>
        <v>1674800250</v>
      </c>
      <c r="J6" s="226"/>
      <c r="K6" s="267">
        <f>164000000*9</f>
        <v>1476000000</v>
      </c>
    </row>
    <row r="7" spans="1:11" s="225" customFormat="1" ht="18">
      <c r="A7" s="247" t="s">
        <v>94</v>
      </c>
      <c r="C7" s="254">
        <v>251500000</v>
      </c>
      <c r="D7" s="226"/>
      <c r="E7" s="259"/>
      <c r="F7" s="226"/>
      <c r="G7" s="259"/>
      <c r="H7" s="228"/>
      <c r="I7" s="259"/>
      <c r="J7" s="226"/>
      <c r="K7" s="268"/>
    </row>
    <row r="8" spans="1:11" s="225" customFormat="1" ht="18">
      <c r="A8" s="247" t="s">
        <v>111</v>
      </c>
      <c r="C8" s="255">
        <f>SUM(C6:C7)</f>
        <v>418980025</v>
      </c>
      <c r="D8" s="226"/>
      <c r="E8" s="259"/>
      <c r="F8" s="226"/>
      <c r="G8" s="259"/>
      <c r="H8" s="228"/>
      <c r="I8" s="259"/>
      <c r="J8" s="226"/>
      <c r="K8" s="268"/>
    </row>
    <row r="9" spans="1:13" ht="21.75" customHeight="1">
      <c r="A9" s="248"/>
      <c r="C9" s="256"/>
      <c r="E9" s="260"/>
      <c r="G9" s="262"/>
      <c r="H9" s="8"/>
      <c r="I9" s="256"/>
      <c r="J9" s="2"/>
      <c r="K9" s="269"/>
      <c r="L9" s="9"/>
      <c r="M9" s="1"/>
    </row>
    <row r="10" spans="1:12" ht="18">
      <c r="A10" s="249" t="s">
        <v>94</v>
      </c>
      <c r="C10" s="256">
        <v>251500000</v>
      </c>
      <c r="E10" s="260"/>
      <c r="G10" s="262"/>
      <c r="H10" s="8"/>
      <c r="I10" s="256"/>
      <c r="J10" s="2"/>
      <c r="K10" s="269"/>
      <c r="L10" s="1"/>
    </row>
    <row r="11" spans="1:14" ht="18">
      <c r="A11" s="250" t="s">
        <v>97</v>
      </c>
      <c r="C11" s="257">
        <v>-279971</v>
      </c>
      <c r="E11" s="256"/>
      <c r="G11" s="256"/>
      <c r="H11" s="7"/>
      <c r="I11" s="256"/>
      <c r="K11" s="270"/>
      <c r="L11" s="233"/>
      <c r="M11" s="234"/>
      <c r="N11" s="233"/>
    </row>
    <row r="12" spans="1:14" ht="18">
      <c r="A12" s="250" t="s">
        <v>98</v>
      </c>
      <c r="C12" s="256">
        <f>SUM(C10:C11)</f>
        <v>251220029</v>
      </c>
      <c r="E12" s="256">
        <v>83740004</v>
      </c>
      <c r="G12" s="256">
        <v>167480025</v>
      </c>
      <c r="H12" s="7"/>
      <c r="I12" s="256"/>
      <c r="K12" s="270"/>
      <c r="L12" s="233"/>
      <c r="M12" s="234"/>
      <c r="N12" s="233"/>
    </row>
    <row r="13" spans="1:14" ht="18">
      <c r="A13" s="251" t="s">
        <v>99</v>
      </c>
      <c r="C13" s="257">
        <f>SUM(E13:G13)</f>
        <v>-40500</v>
      </c>
      <c r="E13" s="257">
        <v>-13500</v>
      </c>
      <c r="G13" s="257">
        <v>-27000</v>
      </c>
      <c r="H13" s="7"/>
      <c r="I13" s="256"/>
      <c r="K13" s="270"/>
      <c r="L13" s="233"/>
      <c r="M13" s="234"/>
      <c r="N13" s="233"/>
    </row>
    <row r="14" spans="1:14" ht="18">
      <c r="A14" s="251" t="s">
        <v>100</v>
      </c>
      <c r="C14" s="256">
        <f>SUM(C12:C13)</f>
        <v>251179529</v>
      </c>
      <c r="E14" s="256">
        <f>SUM(E12:E13)</f>
        <v>83726504</v>
      </c>
      <c r="G14" s="256">
        <f>SUM(G12:G13)</f>
        <v>167453025</v>
      </c>
      <c r="H14" s="7"/>
      <c r="I14" s="256"/>
      <c r="K14" s="270"/>
      <c r="L14" s="233"/>
      <c r="M14" s="234"/>
      <c r="N14" s="233"/>
    </row>
    <row r="15" spans="1:14" ht="18">
      <c r="A15" s="251" t="s">
        <v>101</v>
      </c>
      <c r="C15" s="257">
        <f>SUM(E15:G15)</f>
        <v>-1857050</v>
      </c>
      <c r="E15" s="257">
        <v>-602350</v>
      </c>
      <c r="G15" s="257">
        <v>-1254700</v>
      </c>
      <c r="H15" s="7"/>
      <c r="I15" s="264">
        <f>-C15*10</f>
        <v>18570500</v>
      </c>
      <c r="K15" s="271">
        <f>-C15*9</f>
        <v>16713450</v>
      </c>
      <c r="L15" s="233"/>
      <c r="M15" s="234"/>
      <c r="N15" s="233"/>
    </row>
    <row r="16" spans="1:14" ht="18">
      <c r="A16" s="251" t="s">
        <v>102</v>
      </c>
      <c r="C16" s="256">
        <f>SUM(C14:C15)</f>
        <v>249322479</v>
      </c>
      <c r="E16" s="256">
        <f>SUM(E14:E15)</f>
        <v>83124154</v>
      </c>
      <c r="G16" s="256">
        <f>SUM(G14:G15)</f>
        <v>166198325</v>
      </c>
      <c r="H16" s="7"/>
      <c r="I16" s="265">
        <f>SUM(I6:I15)</f>
        <v>1693370750</v>
      </c>
      <c r="K16" s="272">
        <f>SUM(K6:K15)</f>
        <v>1492713450</v>
      </c>
      <c r="L16" s="233"/>
      <c r="M16" s="234"/>
      <c r="N16" s="233"/>
    </row>
    <row r="17" spans="1:14" ht="18">
      <c r="A17" s="250" t="s">
        <v>103</v>
      </c>
      <c r="C17" s="257">
        <f>SUM(E17:G17)</f>
        <v>-52386100</v>
      </c>
      <c r="E17" s="257">
        <v>-20261200</v>
      </c>
      <c r="G17" s="257">
        <v>-32124900</v>
      </c>
      <c r="H17" s="7"/>
      <c r="I17" s="264">
        <f>-C17*10</f>
        <v>523861000</v>
      </c>
      <c r="K17" s="271">
        <f>-C17*9</f>
        <v>471474900</v>
      </c>
      <c r="L17" s="233"/>
      <c r="M17" s="234"/>
      <c r="N17" s="233"/>
    </row>
    <row r="18" spans="1:14" ht="18">
      <c r="A18" s="250" t="s">
        <v>104</v>
      </c>
      <c r="C18" s="279">
        <f>SUM(C16:C17)</f>
        <v>196936379</v>
      </c>
      <c r="E18" s="279">
        <f>SUM(E16:E17)</f>
        <v>62862954</v>
      </c>
      <c r="G18" s="279">
        <f>SUM(G16:G17)</f>
        <v>134073425</v>
      </c>
      <c r="H18" s="7"/>
      <c r="I18" s="280">
        <f>SUM(I16:I17)</f>
        <v>2217231750</v>
      </c>
      <c r="K18" s="280">
        <f>SUM(K16:K17)</f>
        <v>1964188350</v>
      </c>
      <c r="L18" s="233"/>
      <c r="M18" s="234"/>
      <c r="N18" s="233"/>
    </row>
    <row r="19" spans="1:14" ht="18.75" thickBot="1">
      <c r="A19" s="278" t="s">
        <v>69</v>
      </c>
      <c r="C19" s="261">
        <v>-620000</v>
      </c>
      <c r="E19" s="261">
        <v>-120000</v>
      </c>
      <c r="G19" s="261">
        <v>-500000</v>
      </c>
      <c r="H19" s="7"/>
      <c r="I19" s="275">
        <f>620000*10</f>
        <v>6200000</v>
      </c>
      <c r="K19" s="277">
        <f>620000*9</f>
        <v>5580000</v>
      </c>
      <c r="L19" s="233"/>
      <c r="M19" s="234"/>
      <c r="N19" s="233"/>
    </row>
    <row r="20" spans="1:14" ht="18.75" thickBot="1">
      <c r="A20" s="258" t="s">
        <v>70</v>
      </c>
      <c r="C20" s="281">
        <f>SUM(C18:C19)</f>
        <v>196316379</v>
      </c>
      <c r="E20" s="281">
        <f>SUM(E18:E19)</f>
        <v>62742954</v>
      </c>
      <c r="G20" s="281">
        <f>SUM(G18:G19)</f>
        <v>133573425</v>
      </c>
      <c r="H20" s="235"/>
      <c r="I20" s="276">
        <f>SUM(I18:I19)</f>
        <v>2223431750</v>
      </c>
      <c r="K20" s="276">
        <f>SUM(K18:K19)</f>
        <v>1969768350</v>
      </c>
      <c r="L20" s="233"/>
      <c r="M20" s="234"/>
      <c r="N20" s="233"/>
    </row>
    <row r="21" spans="1:14" ht="18">
      <c r="A21" s="232"/>
      <c r="H21" s="7"/>
      <c r="L21" s="233"/>
      <c r="M21" s="234"/>
      <c r="N21" s="233"/>
    </row>
    <row r="22" spans="1:14" ht="18">
      <c r="A22" s="232"/>
      <c r="H22" s="7"/>
      <c r="L22" s="233"/>
      <c r="M22" s="234"/>
      <c r="N22" s="233"/>
    </row>
    <row r="23" spans="3:14" s="236" customFormat="1" ht="18">
      <c r="C23" s="237"/>
      <c r="D23" s="237"/>
      <c r="E23" s="238"/>
      <c r="F23" s="237"/>
      <c r="G23" s="237"/>
      <c r="H23" s="6"/>
      <c r="I23" s="237"/>
      <c r="J23" s="237"/>
      <c r="K23" s="6"/>
      <c r="L23" s="233"/>
      <c r="M23" s="234"/>
      <c r="N23" s="233"/>
    </row>
    <row r="24" spans="3:14" s="236" customFormat="1" ht="18">
      <c r="C24" s="237"/>
      <c r="D24" s="237"/>
      <c r="E24" s="237"/>
      <c r="F24" s="237"/>
      <c r="G24" s="237"/>
      <c r="H24" s="6"/>
      <c r="I24" s="237"/>
      <c r="J24" s="237"/>
      <c r="K24" s="6"/>
      <c r="L24" s="233"/>
      <c r="M24" s="234"/>
      <c r="N24" s="233"/>
    </row>
    <row r="25" spans="3:14" s="236" customFormat="1" ht="18">
      <c r="C25" s="237"/>
      <c r="D25" s="237"/>
      <c r="E25" s="237"/>
      <c r="F25" s="237"/>
      <c r="G25" s="237"/>
      <c r="H25" s="6"/>
      <c r="I25" s="237"/>
      <c r="J25" s="237"/>
      <c r="K25" s="6"/>
      <c r="L25" s="233"/>
      <c r="M25" s="234"/>
      <c r="N25" s="233"/>
    </row>
    <row r="26" spans="8:14" ht="18">
      <c r="H26" s="7"/>
      <c r="L26" s="233"/>
      <c r="M26" s="234"/>
      <c r="N26" s="233"/>
    </row>
    <row r="28" ht="18">
      <c r="K28" s="224"/>
    </row>
    <row r="31" spans="1:14" ht="18">
      <c r="A31" s="217"/>
      <c r="B31" s="217"/>
      <c r="C31" s="218"/>
      <c r="D31" s="218"/>
      <c r="E31" s="218"/>
      <c r="F31" s="218"/>
      <c r="G31" s="218"/>
      <c r="H31" s="219"/>
      <c r="I31" s="218"/>
      <c r="J31" s="218"/>
      <c r="K31" s="220"/>
      <c r="L31" s="1"/>
      <c r="M31" s="1"/>
      <c r="N31" s="1"/>
    </row>
    <row r="32" spans="1:14" ht="18">
      <c r="A32" s="217"/>
      <c r="B32" s="1"/>
      <c r="C32" s="222"/>
      <c r="D32" s="222"/>
      <c r="E32" s="222"/>
      <c r="F32" s="222"/>
      <c r="G32" s="222"/>
      <c r="H32" s="223"/>
      <c r="I32" s="222"/>
      <c r="J32" s="222"/>
      <c r="K32" s="224"/>
      <c r="L32" s="1"/>
      <c r="M32" s="1"/>
      <c r="N32" s="1"/>
    </row>
    <row r="33" spans="1:14" ht="18">
      <c r="A33" s="217"/>
      <c r="B33" s="1"/>
      <c r="C33" s="222"/>
      <c r="D33" s="222"/>
      <c r="E33" s="222"/>
      <c r="F33" s="222"/>
      <c r="G33" s="222"/>
      <c r="H33" s="223"/>
      <c r="I33" s="222"/>
      <c r="J33" s="222"/>
      <c r="K33" s="5"/>
      <c r="L33" s="1"/>
      <c r="M33" s="1"/>
      <c r="N33" s="1"/>
    </row>
    <row r="34" spans="3:11" s="225" customFormat="1" ht="5.25" customHeight="1">
      <c r="C34" s="226"/>
      <c r="D34" s="226"/>
      <c r="E34" s="226"/>
      <c r="F34" s="226"/>
      <c r="G34" s="226"/>
      <c r="H34" s="228"/>
      <c r="I34" s="226"/>
      <c r="J34" s="226"/>
      <c r="K34" s="229"/>
    </row>
    <row r="35" spans="1:13" ht="18">
      <c r="A35" s="230"/>
      <c r="E35" s="9"/>
      <c r="G35" s="2"/>
      <c r="H35" s="8"/>
      <c r="J35" s="2"/>
      <c r="K35" s="5"/>
      <c r="L35" s="9"/>
      <c r="M35" s="1"/>
    </row>
    <row r="36" spans="1:12" ht="18">
      <c r="A36" s="232"/>
      <c r="E36" s="9"/>
      <c r="G36" s="2"/>
      <c r="H36" s="8"/>
      <c r="J36" s="2"/>
      <c r="K36" s="5"/>
      <c r="L36" s="1"/>
    </row>
    <row r="37" spans="5:14" ht="18">
      <c r="E37" s="238"/>
      <c r="H37" s="7"/>
      <c r="L37" s="233"/>
      <c r="M37" s="234"/>
      <c r="N37" s="233"/>
    </row>
    <row r="38" spans="8:14" ht="18">
      <c r="H38" s="7"/>
      <c r="L38" s="233"/>
      <c r="M38" s="234"/>
      <c r="N38" s="233"/>
    </row>
    <row r="39" spans="8:14" ht="18">
      <c r="H39" s="7"/>
      <c r="L39" s="233"/>
      <c r="M39" s="234"/>
      <c r="N39" s="233"/>
    </row>
    <row r="40" spans="5:14" ht="18">
      <c r="E40" s="238"/>
      <c r="H40" s="7"/>
      <c r="L40" s="233"/>
      <c r="M40" s="234"/>
      <c r="N40" s="233"/>
    </row>
    <row r="41" spans="8:14" ht="18">
      <c r="H41" s="7"/>
      <c r="L41" s="233"/>
      <c r="M41" s="234"/>
      <c r="N41" s="233"/>
    </row>
    <row r="42" spans="8:14" ht="18">
      <c r="H42" s="7"/>
      <c r="L42" s="233"/>
      <c r="M42" s="234"/>
      <c r="N42" s="233"/>
    </row>
    <row r="43" spans="8:14" ht="18">
      <c r="H43" s="7"/>
      <c r="L43" s="233"/>
      <c r="M43" s="234"/>
      <c r="N43" s="233"/>
    </row>
    <row r="44" spans="8:14" ht="18">
      <c r="H44" s="7"/>
      <c r="L44" s="233"/>
      <c r="M44" s="234"/>
      <c r="N44" s="233"/>
    </row>
    <row r="45" spans="8:14" ht="18">
      <c r="H45" s="7"/>
      <c r="L45" s="233"/>
      <c r="M45" s="234"/>
      <c r="N45" s="233"/>
    </row>
    <row r="46" spans="8:14" ht="18">
      <c r="H46" s="7"/>
      <c r="L46" s="233"/>
      <c r="M46" s="234"/>
      <c r="N46" s="233"/>
    </row>
    <row r="47" spans="8:14" ht="18">
      <c r="H47" s="7"/>
      <c r="L47" s="233"/>
      <c r="M47" s="234"/>
      <c r="N47" s="233"/>
    </row>
    <row r="48" spans="1:14" ht="18">
      <c r="A48" s="232"/>
      <c r="H48" s="7"/>
      <c r="L48" s="233"/>
      <c r="M48" s="234"/>
      <c r="N48" s="233"/>
    </row>
    <row r="49" spans="8:14" ht="18">
      <c r="H49" s="7"/>
      <c r="L49" s="233"/>
      <c r="M49" s="234"/>
      <c r="N49" s="233"/>
    </row>
    <row r="50" spans="1:14" ht="18">
      <c r="A50" s="232"/>
      <c r="H50" s="7"/>
      <c r="L50" s="233"/>
      <c r="N50" s="233"/>
    </row>
    <row r="51" spans="8:14" ht="18">
      <c r="H51" s="7"/>
      <c r="L51" s="233"/>
      <c r="N51" s="233"/>
    </row>
    <row r="52" spans="8:14" ht="23.25" customHeight="1" hidden="1">
      <c r="H52" s="7"/>
      <c r="L52" s="233"/>
      <c r="N52" s="233"/>
    </row>
    <row r="53" spans="8:14" ht="23.25" customHeight="1" hidden="1">
      <c r="H53" s="7"/>
      <c r="L53" s="233"/>
      <c r="N53" s="233"/>
    </row>
    <row r="54" spans="8:14" ht="18">
      <c r="H54" s="7"/>
      <c r="L54" s="233"/>
      <c r="N54" s="233"/>
    </row>
    <row r="55" spans="8:14" ht="18">
      <c r="H55" s="7"/>
      <c r="L55" s="233"/>
      <c r="M55" s="234"/>
      <c r="N55" s="233"/>
    </row>
    <row r="56" spans="8:14" ht="18">
      <c r="H56" s="7"/>
      <c r="L56" s="233"/>
      <c r="M56" s="234"/>
      <c r="N56" s="233"/>
    </row>
    <row r="57" spans="8:14" ht="18">
      <c r="H57" s="7"/>
      <c r="L57" s="233"/>
      <c r="M57" s="234"/>
      <c r="N57" s="233"/>
    </row>
    <row r="58" spans="8:14" ht="18">
      <c r="H58" s="7"/>
      <c r="L58" s="233"/>
      <c r="M58" s="234"/>
      <c r="N58" s="233"/>
    </row>
    <row r="59" spans="8:14" ht="18">
      <c r="H59" s="240"/>
      <c r="K59" s="240"/>
      <c r="L59" s="233"/>
      <c r="M59" s="234"/>
      <c r="N59" s="233"/>
    </row>
    <row r="60" spans="8:14" ht="18">
      <c r="H60" s="240"/>
      <c r="K60" s="240"/>
      <c r="L60" s="233"/>
      <c r="M60" s="234"/>
      <c r="N60" s="233"/>
    </row>
    <row r="61" spans="8:14" ht="18">
      <c r="H61" s="7"/>
      <c r="L61" s="233"/>
      <c r="M61" s="234"/>
      <c r="N61" s="233"/>
    </row>
    <row r="62" ht="9" customHeight="1"/>
    <row r="63" spans="1:14" ht="18">
      <c r="A63" s="217"/>
      <c r="B63" s="217"/>
      <c r="C63" s="218"/>
      <c r="D63" s="218"/>
      <c r="E63" s="218"/>
      <c r="F63" s="218"/>
      <c r="G63" s="218"/>
      <c r="H63" s="219"/>
      <c r="I63" s="218"/>
      <c r="J63" s="218"/>
      <c r="K63" s="220"/>
      <c r="L63" s="1"/>
      <c r="M63" s="1"/>
      <c r="N63" s="1"/>
    </row>
    <row r="64" spans="1:14" ht="18">
      <c r="A64" s="217"/>
      <c r="B64" s="1"/>
      <c r="C64" s="222"/>
      <c r="D64" s="222"/>
      <c r="E64" s="222"/>
      <c r="F64" s="222"/>
      <c r="G64" s="222"/>
      <c r="H64" s="223"/>
      <c r="I64" s="222"/>
      <c r="J64" s="222"/>
      <c r="K64" s="224"/>
      <c r="L64" s="1"/>
      <c r="M64" s="1"/>
      <c r="N64" s="1"/>
    </row>
    <row r="65" spans="1:14" ht="18">
      <c r="A65" s="217"/>
      <c r="B65" s="1"/>
      <c r="C65" s="222"/>
      <c r="D65" s="222"/>
      <c r="E65" s="222"/>
      <c r="F65" s="222"/>
      <c r="G65" s="222"/>
      <c r="H65" s="223"/>
      <c r="I65" s="222"/>
      <c r="J65" s="222"/>
      <c r="K65" s="5"/>
      <c r="L65" s="1"/>
      <c r="M65" s="1"/>
      <c r="N65" s="1"/>
    </row>
    <row r="66" spans="3:11" s="225" customFormat="1" ht="18">
      <c r="C66" s="226"/>
      <c r="D66" s="226"/>
      <c r="E66" s="226"/>
      <c r="F66" s="226"/>
      <c r="G66" s="226"/>
      <c r="H66" s="241"/>
      <c r="I66" s="226"/>
      <c r="J66" s="226"/>
      <c r="K66" s="241"/>
    </row>
    <row r="67" spans="1:13" ht="18">
      <c r="A67" s="230"/>
      <c r="E67" s="9"/>
      <c r="G67" s="2"/>
      <c r="H67" s="242"/>
      <c r="I67" s="4"/>
      <c r="J67" s="3"/>
      <c r="K67" s="242"/>
      <c r="L67" s="4"/>
      <c r="M67" s="1"/>
    </row>
    <row r="68" spans="1:12" ht="18">
      <c r="A68" s="232"/>
      <c r="E68" s="9"/>
      <c r="G68" s="2"/>
      <c r="H68" s="8"/>
      <c r="J68" s="2"/>
      <c r="K68" s="5"/>
      <c r="L68" s="1"/>
    </row>
    <row r="69" spans="8:14" ht="18">
      <c r="H69" s="7"/>
      <c r="L69" s="233"/>
      <c r="M69" s="234"/>
      <c r="N69" s="233"/>
    </row>
    <row r="70" spans="8:14" ht="18">
      <c r="H70" s="7"/>
      <c r="L70" s="233"/>
      <c r="M70" s="234"/>
      <c r="N70" s="233"/>
    </row>
    <row r="71" spans="8:14" ht="18">
      <c r="H71" s="7"/>
      <c r="L71" s="233"/>
      <c r="M71" s="234"/>
      <c r="N71" s="233"/>
    </row>
    <row r="72" spans="8:12" ht="18">
      <c r="H72" s="7"/>
      <c r="L72" s="233"/>
    </row>
    <row r="73" spans="1:12" ht="18">
      <c r="A73" s="232"/>
      <c r="H73" s="7"/>
      <c r="L73" s="233"/>
    </row>
    <row r="74" spans="8:14" ht="18">
      <c r="H74" s="7"/>
      <c r="L74" s="233"/>
      <c r="M74" s="234"/>
      <c r="N74" s="233"/>
    </row>
    <row r="75" spans="8:14" ht="18">
      <c r="H75" s="7"/>
      <c r="L75" s="233"/>
      <c r="M75" s="234"/>
      <c r="N75" s="233"/>
    </row>
    <row r="76" spans="8:14" ht="18">
      <c r="H76" s="7"/>
      <c r="L76" s="233"/>
      <c r="M76" s="234"/>
      <c r="N76" s="233"/>
    </row>
    <row r="77" spans="5:14" ht="18">
      <c r="E77" s="238"/>
      <c r="H77" s="7"/>
      <c r="L77" s="233"/>
      <c r="M77" s="234"/>
      <c r="N77" s="233"/>
    </row>
    <row r="78" spans="8:14" ht="18">
      <c r="H78" s="7"/>
      <c r="L78" s="233"/>
      <c r="M78" s="234"/>
      <c r="N78" s="233"/>
    </row>
    <row r="79" spans="8:14" ht="18">
      <c r="H79" s="240"/>
      <c r="K79" s="240"/>
      <c r="L79" s="233"/>
      <c r="M79" s="234"/>
      <c r="N79" s="233"/>
    </row>
    <row r="80" ht="18">
      <c r="H80" s="7"/>
    </row>
    <row r="81" spans="1:14" ht="18">
      <c r="A81" s="232"/>
      <c r="E81" s="238"/>
      <c r="H81" s="243"/>
      <c r="K81" s="243"/>
      <c r="M81" s="244"/>
      <c r="N81" s="233"/>
    </row>
    <row r="82" ht="18">
      <c r="H82" s="7"/>
    </row>
    <row r="83" spans="1:8" ht="18">
      <c r="A83" s="232"/>
      <c r="H83" s="7"/>
    </row>
    <row r="84" ht="9" customHeight="1"/>
    <row r="85" ht="18">
      <c r="K85" s="224"/>
    </row>
  </sheetData>
  <mergeCells count="3">
    <mergeCell ref="A1:K1"/>
    <mergeCell ref="A2:K2"/>
    <mergeCell ref="A3:K3"/>
  </mergeCells>
  <printOptions/>
  <pageMargins left="1" right="0.19" top="0.36" bottom="0.4" header="0.19" footer="0.16"/>
  <pageSetup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west virginia</cp:lastModifiedBy>
  <cp:lastPrinted>2004-08-13T10:24:28Z</cp:lastPrinted>
  <dcterms:created xsi:type="dcterms:W3CDTF">2002-10-30T08:28:26Z</dcterms:created>
  <dcterms:modified xsi:type="dcterms:W3CDTF">2004-08-14T01:18:17Z</dcterms:modified>
  <cp:category/>
  <cp:version/>
  <cp:contentType/>
  <cp:contentStatus/>
</cp:coreProperties>
</file>