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is" sheetId="1" r:id="rId1"/>
    <sheet name="bs" sheetId="2" r:id="rId2"/>
    <sheet name="cfs" sheetId="3" r:id="rId3"/>
    <sheet name="sce" sheetId="4" r:id="rId4"/>
  </sheets>
  <externalReferences>
    <externalReference r:id="rId7"/>
    <externalReference r:id="rId8"/>
  </externalReferences>
  <definedNames>
    <definedName name="_xlnm.Print_Area" localSheetId="1">'bs'!$A$1:$I$70</definedName>
    <definedName name="_xlnm.Print_Area" localSheetId="2">'cfs'!$A$1:$K$94</definedName>
    <definedName name="_xlnm.Print_Area" localSheetId="3">'sce'!$A$1:$L$41</definedName>
  </definedNames>
  <calcPr fullCalcOnLoad="1"/>
</workbook>
</file>

<file path=xl/sharedStrings.xml><?xml version="1.0" encoding="utf-8"?>
<sst xmlns="http://schemas.openxmlformats.org/spreadsheetml/2006/main" count="233" uniqueCount="174">
  <si>
    <t>Unaudited</t>
  </si>
  <si>
    <t>As At End of</t>
  </si>
  <si>
    <t>As At Preceding</t>
  </si>
  <si>
    <t>Financial Yr End</t>
  </si>
  <si>
    <t>RM'000</t>
  </si>
  <si>
    <t>Current Assets</t>
  </si>
  <si>
    <t>Current Liabilities</t>
  </si>
  <si>
    <t>Shareholders' Fund</t>
  </si>
  <si>
    <t>Share Capital</t>
  </si>
  <si>
    <t>Minority Interests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</si>
  <si>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</si>
  <si>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</si>
  <si>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</si>
  <si>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</si>
  <si>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</si>
  <si>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</si>
  <si>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</si>
  <si>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</si>
  <si>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</si>
  <si>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</si>
  <si>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N/A</t>
  </si>
  <si>
    <t>(b)</t>
  </si>
  <si>
    <t>Cumulative Quarter</t>
  </si>
  <si>
    <t>Jointly controlled operation</t>
  </si>
  <si>
    <t>Property, Plant and Equipment</t>
  </si>
  <si>
    <t>Goodwill on Consolidation</t>
  </si>
  <si>
    <t>Finance cost</t>
  </si>
  <si>
    <t>Fully diluted (sen)</t>
  </si>
  <si>
    <t xml:space="preserve">   G R O U P</t>
  </si>
  <si>
    <t xml:space="preserve">                              A N T A H</t>
  </si>
  <si>
    <t>Cash flow from operating activities</t>
  </si>
  <si>
    <t>Adjustments for:</t>
  </si>
  <si>
    <t>Interest income</t>
  </si>
  <si>
    <t>Interest paid</t>
  </si>
  <si>
    <t>Net cash generated from  / (used in) operating activities</t>
  </si>
  <si>
    <t>Cash flow from investing activities</t>
  </si>
  <si>
    <t>Interest received</t>
  </si>
  <si>
    <t>Cash flow from financing activities</t>
  </si>
  <si>
    <t>ANTAH HOLDINGS BERHAD</t>
  </si>
  <si>
    <t>Cash generated from / (used in ) operation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</si>
  <si>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</si>
  <si>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</si>
  <si>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</si>
  <si>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</si>
  <si>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</si>
  <si>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</si>
  <si>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</si>
  <si>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</si>
  <si>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</si>
  <si>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</si>
  <si>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</si>
  <si>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</si>
  <si>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</si>
  <si>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CASH AND CASH EQUIVALENTS</t>
  </si>
  <si>
    <t>Short term deposit</t>
  </si>
  <si>
    <t>Cash and bank balances</t>
  </si>
  <si>
    <t>Bank Overdraft</t>
  </si>
  <si>
    <t>Cash and cash equivalent at end of quarter</t>
  </si>
  <si>
    <t>Interest expense</t>
  </si>
  <si>
    <t xml:space="preserve">CONDENSED CONSOLIDATED STATEMENTS OF CHANGES IN EQUITY </t>
  </si>
  <si>
    <t>CONDENSED CONSOLIDATED CASH FLOW STATEMENTS</t>
  </si>
  <si>
    <t>CONDENSED CONSOLIDATED BALANCE SHEET</t>
  </si>
  <si>
    <t>(i)   Basic (based on 339,630,465 ordinary shares) (sen)</t>
  </si>
  <si>
    <t>on</t>
  </si>
  <si>
    <t>Consolidation</t>
  </si>
  <si>
    <t xml:space="preserve">Loss on disposal of short term investment </t>
  </si>
  <si>
    <t xml:space="preserve">Proceeds from disposal of short term investment </t>
  </si>
  <si>
    <t xml:space="preserve">              A N T A H</t>
  </si>
  <si>
    <t xml:space="preserve">            G R O U P</t>
  </si>
  <si>
    <t xml:space="preserve">               A N T A H</t>
  </si>
  <si>
    <t xml:space="preserve">              G R O U P  </t>
  </si>
  <si>
    <t>Currency translation differences</t>
  </si>
  <si>
    <t>Balance as at 1 July 2005</t>
  </si>
  <si>
    <t xml:space="preserve">Capital reserve in subsidiary </t>
  </si>
  <si>
    <t>The annexed notes form an integral part of this quarterly report.</t>
  </si>
  <si>
    <t>Profit/(Loss) before tax</t>
  </si>
  <si>
    <t>Loss for the quarter</t>
  </si>
  <si>
    <t>Provision for retirement benefits</t>
  </si>
  <si>
    <t>Audited</t>
  </si>
  <si>
    <t>Write down of short term investments</t>
  </si>
  <si>
    <t>Non current assets</t>
  </si>
  <si>
    <t>Freehold land and related costs held for sale</t>
  </si>
  <si>
    <t>Highway Development Expenditure</t>
  </si>
  <si>
    <t xml:space="preserve">Investment in associates </t>
  </si>
  <si>
    <t>Other Long Term Investments</t>
  </si>
  <si>
    <t>Inventories</t>
  </si>
  <si>
    <t>Property developments costs</t>
  </si>
  <si>
    <t>Trade receivables</t>
  </si>
  <si>
    <t>Amount due from associates</t>
  </si>
  <si>
    <t>Other receivables,deposits and prepayments</t>
  </si>
  <si>
    <t>Tax recoverables</t>
  </si>
  <si>
    <t>Short term investments</t>
  </si>
  <si>
    <t>Fixed deposits</t>
  </si>
  <si>
    <t>Amount due to directors</t>
  </si>
  <si>
    <t>Amount due to associates</t>
  </si>
  <si>
    <t>Trade payables</t>
  </si>
  <si>
    <t>Other payables and accruals</t>
  </si>
  <si>
    <t>Hire purchase and finance lease liabilities</t>
  </si>
  <si>
    <t>Short term borrowings</t>
  </si>
  <si>
    <t>Tax payable</t>
  </si>
  <si>
    <t>Net current liabilities</t>
  </si>
  <si>
    <t>Non current liabilities</t>
  </si>
  <si>
    <t>Amount due to Government</t>
  </si>
  <si>
    <t>Long terms loans</t>
  </si>
  <si>
    <t>Retirement benefits</t>
  </si>
  <si>
    <t xml:space="preserve">Reserves </t>
  </si>
  <si>
    <t>Revenue</t>
  </si>
  <si>
    <t>Cost of sales</t>
  </si>
  <si>
    <t>Marketing and distribution expenses</t>
  </si>
  <si>
    <t>Administration expenses</t>
  </si>
  <si>
    <t>Share in profit of associates</t>
  </si>
  <si>
    <t>Bad debts written off</t>
  </si>
  <si>
    <t xml:space="preserve">(Gain)/Loss in disposal of </t>
  </si>
  <si>
    <t xml:space="preserve">  -property,plant and equipment</t>
  </si>
  <si>
    <t xml:space="preserve">  -short term investments</t>
  </si>
  <si>
    <t>Gross dividend income</t>
  </si>
  <si>
    <t>Inventories written off</t>
  </si>
  <si>
    <t>Share in profits of associates</t>
  </si>
  <si>
    <t>Write back short term investments</t>
  </si>
  <si>
    <t>Decrease in property development costs</t>
  </si>
  <si>
    <t>(Increase)/decrease in trade and other receivables</t>
  </si>
  <si>
    <t>Increase in trade and other payables</t>
  </si>
  <si>
    <t>Increase in Housing Development Account</t>
  </si>
  <si>
    <t>Income tax paid</t>
  </si>
  <si>
    <t>Income tax refunded</t>
  </si>
  <si>
    <t>Retirement benefits paid</t>
  </si>
  <si>
    <t>Purchase of property, plant and equipment</t>
  </si>
  <si>
    <t>Net dividends received</t>
  </si>
  <si>
    <t>Increase in fixed deposits pledged</t>
  </si>
  <si>
    <t>Payments for highway developments expenditure</t>
  </si>
  <si>
    <t xml:space="preserve">Proceeds from disposal of property,plant and equipment </t>
  </si>
  <si>
    <t>Proceeds from disposal of investments</t>
  </si>
  <si>
    <t>Proceeds from bank borrowings</t>
  </si>
  <si>
    <t xml:space="preserve">Repayment of bank borrowings </t>
  </si>
  <si>
    <t>Repayment of hire purchase and finance lease liabilities</t>
  </si>
  <si>
    <t>Cash and cash equivalent at beginning of year</t>
  </si>
  <si>
    <t xml:space="preserve">Less: </t>
  </si>
  <si>
    <t>Fixed deposits pledged</t>
  </si>
  <si>
    <t>Housing Development Account</t>
  </si>
  <si>
    <t>Unrealised gain on foreign exchange</t>
  </si>
  <si>
    <t xml:space="preserve">  -subsidiary company</t>
  </si>
  <si>
    <t xml:space="preserve">  -other long term investment</t>
  </si>
  <si>
    <t>Income tax waived</t>
  </si>
  <si>
    <t>Balance as at 1 July 2006</t>
  </si>
  <si>
    <t>Other income</t>
  </si>
  <si>
    <t>Other expenses</t>
  </si>
  <si>
    <t>Fixed assets written off</t>
  </si>
  <si>
    <t>Debts written off</t>
  </si>
  <si>
    <t>Exchange difference</t>
  </si>
  <si>
    <t>QUARTERLY REPORT ON CONSOLIDATED RESULTS FOR THE SECOND</t>
  </si>
  <si>
    <t>QUARTER ENDED 31 DECEMBER 2006</t>
  </si>
  <si>
    <t>Second Quarter</t>
  </si>
  <si>
    <t>FOR THE QUARTER ENDED 31 DECEMBER 2006</t>
  </si>
  <si>
    <t>Provision for doubtful debts in as associated company</t>
  </si>
  <si>
    <t>Allowance for diminution in value written down</t>
  </si>
  <si>
    <t>(Increase)/Decrease in inventories</t>
  </si>
  <si>
    <t>Balance as at 31 December 2005</t>
  </si>
  <si>
    <t>Balance as at 31 December 2006</t>
  </si>
  <si>
    <t>Loss before tax</t>
  </si>
  <si>
    <t>Loss after tax</t>
  </si>
  <si>
    <t>Loss attributable to members of the Company</t>
  </si>
  <si>
    <t>Loss per share (sen)</t>
  </si>
  <si>
    <t xml:space="preserve">             A N T A H</t>
  </si>
  <si>
    <t>Terms loans</t>
  </si>
  <si>
    <t>Discontinued operations</t>
  </si>
  <si>
    <t xml:space="preserve">Loss before  taxation and minority  interests </t>
  </si>
  <si>
    <t xml:space="preserve">Operating loss before changes in working capital </t>
  </si>
  <si>
    <t>Net increase in cash and cash equivalent</t>
  </si>
  <si>
    <t>Continued operation</t>
  </si>
  <si>
    <t>Gross profit</t>
  </si>
  <si>
    <t>Income tax expense</t>
  </si>
  <si>
    <t>Net Liabilities per share (RM)</t>
  </si>
  <si>
    <t>CONDENSED CONSOLIDATED INCOME  STATEMENT</t>
  </si>
  <si>
    <t>Profit/(Loss) after tax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</si>
</sst>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mmmm\ d\,\ yyyy"/>
    <numFmt numFmtId="176" formatCode="d\-mmm\-yyyy"/>
    <numFmt numFmtId="177" formatCode="_(* #,##0.000_);_(* \(#,##0.000\);_(* &quot;-&quot;??_);_(@_)"/>
    <numFmt numFmtId="178" formatCode="#,##0.0_);\(#,##0.0\)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2" xfId="15" applyNumberFormat="1" applyFont="1" applyBorder="1" applyAlignment="1">
      <alignment/>
    </xf>
    <xf numFmtId="173" fontId="4" fillId="0" borderId="2" xfId="15" applyNumberFormat="1" applyFont="1" applyBorder="1" applyAlignment="1">
      <alignment horizontal="center"/>
    </xf>
    <xf numFmtId="43" fontId="4" fillId="0" borderId="0" xfId="15" applyNumberFormat="1" applyFont="1" applyAlignment="1">
      <alignment/>
    </xf>
    <xf numFmtId="0" fontId="9" fillId="0" borderId="0" xfId="0" applyFont="1" applyAlignment="1">
      <alignment vertical="center"/>
    </xf>
    <xf numFmtId="171" fontId="3" fillId="0" borderId="0" xfId="0" applyNumberFormat="1" applyFont="1" applyAlignment="1">
      <alignment/>
    </xf>
    <xf numFmtId="43" fontId="4" fillId="0" borderId="3" xfId="15" applyNumberFormat="1" applyFont="1" applyBorder="1" applyAlignment="1">
      <alignment/>
    </xf>
    <xf numFmtId="43" fontId="4" fillId="0" borderId="4" xfId="15" applyNumberFormat="1" applyFont="1" applyBorder="1" applyAlignment="1">
      <alignment horizontal="center"/>
    </xf>
    <xf numFmtId="43" fontId="4" fillId="0" borderId="5" xfId="15" applyNumberFormat="1" applyFont="1" applyBorder="1" applyAlignment="1">
      <alignment horizontal="center"/>
    </xf>
    <xf numFmtId="43" fontId="4" fillId="0" borderId="4" xfId="15" applyNumberFormat="1" applyFont="1" applyBorder="1" applyAlignment="1">
      <alignment/>
    </xf>
    <xf numFmtId="0" fontId="10" fillId="0" borderId="0" xfId="0" applyFont="1" applyAlignment="1">
      <alignment vertical="top"/>
    </xf>
    <xf numFmtId="173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73" fontId="8" fillId="0" borderId="0" xfId="15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71" fontId="1" fillId="0" borderId="14" xfId="0" applyNumberFormat="1" applyFont="1" applyBorder="1" applyAlignment="1">
      <alignment horizontal="right"/>
    </xf>
    <xf numFmtId="171" fontId="1" fillId="0" borderId="15" xfId="0" applyNumberFormat="1" applyFont="1" applyBorder="1" applyAlignment="1">
      <alignment horizontal="right"/>
    </xf>
    <xf numFmtId="173" fontId="8" fillId="0" borderId="16" xfId="15" applyNumberFormat="1" applyFont="1" applyBorder="1" applyAlignment="1">
      <alignment/>
    </xf>
    <xf numFmtId="173" fontId="8" fillId="0" borderId="17" xfId="15" applyNumberFormat="1" applyFont="1" applyBorder="1" applyAlignment="1">
      <alignment/>
    </xf>
    <xf numFmtId="173" fontId="8" fillId="0" borderId="18" xfId="15" applyNumberFormat="1" applyFont="1" applyBorder="1" applyAlignment="1">
      <alignment/>
    </xf>
    <xf numFmtId="0" fontId="9" fillId="0" borderId="0" xfId="0" applyFont="1" applyAlignment="1">
      <alignment/>
    </xf>
    <xf numFmtId="171" fontId="1" fillId="0" borderId="19" xfId="0" applyNumberFormat="1" applyFont="1" applyBorder="1" applyAlignment="1">
      <alignment horizontal="right"/>
    </xf>
    <xf numFmtId="171" fontId="1" fillId="0" borderId="20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173" fontId="0" fillId="0" borderId="0" xfId="15" applyNumberFormat="1" applyBorder="1" applyAlignment="1">
      <alignment/>
    </xf>
    <xf numFmtId="43" fontId="4" fillId="0" borderId="3" xfId="15" applyNumberFormat="1" applyFont="1" applyBorder="1" applyAlignment="1">
      <alignment horizontal="center"/>
    </xf>
    <xf numFmtId="43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24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1" xfId="15" applyNumberFormat="1" applyFont="1" applyBorder="1" applyAlignment="1">
      <alignment/>
    </xf>
    <xf numFmtId="173" fontId="4" fillId="0" borderId="23" xfId="15" applyNumberFormat="1" applyFont="1" applyBorder="1" applyAlignment="1">
      <alignment/>
    </xf>
    <xf numFmtId="171" fontId="5" fillId="0" borderId="0" xfId="0" applyNumberFormat="1" applyFont="1" applyAlignment="1">
      <alignment horizontal="left"/>
    </xf>
    <xf numFmtId="173" fontId="4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3" fillId="0" borderId="0" xfId="0" applyNumberFormat="1" applyFont="1" applyBorder="1" applyAlignment="1">
      <alignment horizontal="center"/>
    </xf>
    <xf numFmtId="43" fontId="0" fillId="0" borderId="21" xfId="15" applyFont="1" applyBorder="1" applyAlignment="1">
      <alignment/>
    </xf>
    <xf numFmtId="43" fontId="0" fillId="0" borderId="0" xfId="15" applyFont="1" applyAlignment="1">
      <alignment/>
    </xf>
    <xf numFmtId="173" fontId="0" fillId="0" borderId="25" xfId="15" applyNumberFormat="1" applyFont="1" applyBorder="1" applyAlignment="1">
      <alignment/>
    </xf>
    <xf numFmtId="173" fontId="0" fillId="0" borderId="21" xfId="15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0" fillId="0" borderId="26" xfId="15" applyNumberFormat="1" applyFont="1" applyFill="1" applyBorder="1" applyAlignment="1">
      <alignment/>
    </xf>
    <xf numFmtId="173" fontId="0" fillId="0" borderId="16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173" fontId="0" fillId="0" borderId="27" xfId="15" applyNumberFormat="1" applyFont="1" applyFill="1" applyBorder="1" applyAlignment="1">
      <alignment/>
    </xf>
    <xf numFmtId="173" fontId="0" fillId="0" borderId="17" xfId="15" applyNumberFormat="1" applyFont="1" applyFill="1" applyBorder="1" applyAlignment="1">
      <alignment/>
    </xf>
    <xf numFmtId="173" fontId="0" fillId="0" borderId="28" xfId="15" applyNumberFormat="1" applyFont="1" applyFill="1" applyBorder="1" applyAlignment="1">
      <alignment/>
    </xf>
    <xf numFmtId="173" fontId="0" fillId="0" borderId="18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0" fillId="0" borderId="22" xfId="15" applyNumberFormat="1" applyFont="1" applyBorder="1" applyAlignment="1">
      <alignment/>
    </xf>
    <xf numFmtId="173" fontId="0" fillId="0" borderId="1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2" xfId="15" applyNumberFormat="1" applyFont="1" applyFill="1" applyBorder="1" applyAlignment="1">
      <alignment/>
    </xf>
    <xf numFmtId="0" fontId="0" fillId="0" borderId="0" xfId="0" applyFill="1" applyAlignment="1">
      <alignment/>
    </xf>
    <xf numFmtId="173" fontId="4" fillId="0" borderId="29" xfId="15" applyNumberFormat="1" applyFont="1" applyFill="1" applyBorder="1" applyAlignment="1">
      <alignment/>
    </xf>
    <xf numFmtId="43" fontId="4" fillId="0" borderId="30" xfId="15" applyNumberFormat="1" applyFont="1" applyFill="1" applyBorder="1" applyAlignment="1">
      <alignment/>
    </xf>
    <xf numFmtId="43" fontId="4" fillId="0" borderId="31" xfId="15" applyNumberFormat="1" applyFont="1" applyFill="1" applyBorder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0" xfId="15" applyNumberFormat="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173" fontId="4" fillId="0" borderId="1" xfId="15" applyNumberFormat="1" applyFont="1" applyBorder="1" applyAlignment="1">
      <alignment/>
    </xf>
    <xf numFmtId="173" fontId="4" fillId="0" borderId="1" xfId="15" applyNumberFormat="1" applyFont="1" applyBorder="1" applyAlignment="1">
      <alignment horizontal="center"/>
    </xf>
    <xf numFmtId="173" fontId="4" fillId="0" borderId="1" xfId="15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73" fontId="0" fillId="0" borderId="27" xfId="15" applyNumberFormat="1" applyBorder="1" applyAlignment="1">
      <alignment/>
    </xf>
    <xf numFmtId="173" fontId="0" fillId="0" borderId="18" xfId="15" applyNumberFormat="1" applyBorder="1" applyAlignment="1">
      <alignment/>
    </xf>
    <xf numFmtId="17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173" fontId="0" fillId="0" borderId="24" xfId="15" applyNumberFormat="1" applyBorder="1" applyAlignment="1">
      <alignment/>
    </xf>
    <xf numFmtId="43" fontId="0" fillId="0" borderId="26" xfId="15" applyBorder="1" applyAlignment="1">
      <alignment/>
    </xf>
    <xf numFmtId="173" fontId="0" fillId="0" borderId="23" xfId="15" applyNumberFormat="1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22" xfId="15" applyFont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0" fontId="0" fillId="0" borderId="1" xfId="0" applyBorder="1" applyAlignment="1">
      <alignment/>
    </xf>
    <xf numFmtId="43" fontId="4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173" fontId="10" fillId="0" borderId="0" xfId="15" applyNumberFormat="1" applyFont="1" applyAlignment="1">
      <alignment horizontal="center" vertical="top"/>
    </xf>
    <xf numFmtId="173" fontId="0" fillId="0" borderId="0" xfId="15" applyNumberFormat="1" applyFill="1" applyAlignment="1">
      <alignment horizontal="center"/>
    </xf>
    <xf numFmtId="0" fontId="3" fillId="0" borderId="34" xfId="0" applyFont="1" applyBorder="1" applyAlignment="1">
      <alignment/>
    </xf>
    <xf numFmtId="171" fontId="3" fillId="0" borderId="1" xfId="0" applyNumberFormat="1" applyFont="1" applyBorder="1" applyAlignment="1">
      <alignment/>
    </xf>
    <xf numFmtId="0" fontId="4" fillId="0" borderId="34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1" fontId="3" fillId="0" borderId="1" xfId="0" applyNumberFormat="1" applyFont="1" applyFill="1" applyBorder="1" applyAlignment="1">
      <alignment horizontal="center"/>
    </xf>
    <xf numFmtId="171" fontId="3" fillId="0" borderId="1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3" fillId="0" borderId="28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1" fontId="3" fillId="0" borderId="1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orks\YE2005\cash0904unau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2XCDIHAD\cashf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GW"/>
      <sheetName val="Assoc"/>
      <sheetName val="MI"/>
      <sheetName val="Sheet1"/>
      <sheetName val="C&amp;B"/>
      <sheetName val="inv"/>
      <sheetName val="invmov"/>
      <sheetName val="CF00"/>
      <sheetName val="Foreign"/>
      <sheetName val="nta"/>
      <sheetName val="aepl"/>
      <sheetName val="Diff"/>
      <sheetName val="aehl"/>
      <sheetName val="hfl"/>
    </sheetNames>
    <sheetDataSet>
      <sheetData sheetId="9">
        <row r="25">
          <cell r="AK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Sheet3"/>
    </sheetNames>
    <sheetDataSet>
      <sheetData sheetId="2">
        <row r="64">
          <cell r="AK64">
            <v>0</v>
          </cell>
        </row>
        <row r="76">
          <cell r="B76" t="str">
            <v>Net cash flow on disposal of subsidiary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zoomScale="75" zoomScaleNormal="75" zoomScaleSheetLayoutView="65" workbookViewId="0" topLeftCell="A1">
      <selection activeCell="H25" sqref="H25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0.13671875" style="0" customWidth="1"/>
    <col min="4" max="4" width="16.7109375" style="0" customWidth="1"/>
    <col min="5" max="5" width="43.57421875" style="0" customWidth="1"/>
    <col min="7" max="7" width="14.57421875" style="0" customWidth="1"/>
    <col min="8" max="8" width="13.421875" style="0" customWidth="1"/>
    <col min="9" max="9" width="2.7109375" style="0" customWidth="1"/>
    <col min="10" max="11" width="13.7109375" style="0" customWidth="1"/>
    <col min="12" max="12" width="2.7109375" style="0" customWidth="1"/>
    <col min="13" max="13" width="14.140625" style="0" customWidth="1"/>
    <col min="14" max="14" width="11.28125" style="0" customWidth="1"/>
    <col min="15" max="15" width="2.7109375" style="0" customWidth="1"/>
    <col min="16" max="16" width="15.57421875" style="102" customWidth="1"/>
    <col min="17" max="17" width="12.7109375" style="0" customWidth="1"/>
  </cols>
  <sheetData>
    <row r="1" spans="1:16" ht="39.75" customHeight="1">
      <c r="A1" s="146" t="s">
        <v>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148"/>
    </row>
    <row r="2" spans="1:16" ht="31.5" customHeight="1">
      <c r="A2" s="149" t="s">
        <v>149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33" customHeight="1">
      <c r="A3" s="149" t="s">
        <v>150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150"/>
    </row>
    <row r="4" spans="1:16" ht="24.75" customHeight="1">
      <c r="A4" s="151" t="s">
        <v>11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0"/>
      <c r="P4" s="150"/>
    </row>
    <row r="5" spans="1:16" ht="29.25" customHeight="1">
      <c r="A5" s="21"/>
      <c r="B5" s="3"/>
      <c r="C5" s="21"/>
      <c r="D5" s="21" t="s">
        <v>172</v>
      </c>
      <c r="E5" s="3"/>
      <c r="F5" s="3"/>
      <c r="P5" s="98"/>
    </row>
    <row r="6" spans="1:17" ht="19.5" customHeight="1">
      <c r="A6" s="15"/>
      <c r="B6" s="12"/>
      <c r="C6" s="12"/>
      <c r="D6" s="12"/>
      <c r="E6" s="12"/>
      <c r="F6" s="12"/>
      <c r="G6" s="145" t="s">
        <v>151</v>
      </c>
      <c r="H6" s="145"/>
      <c r="I6" s="145"/>
      <c r="J6" s="145"/>
      <c r="K6" s="145"/>
      <c r="L6" s="11"/>
      <c r="M6" s="145" t="s">
        <v>22</v>
      </c>
      <c r="N6" s="145"/>
      <c r="O6" s="145"/>
      <c r="P6" s="145"/>
      <c r="Q6" s="145"/>
    </row>
    <row r="7" spans="1:17" ht="19.5" customHeight="1">
      <c r="A7" s="15"/>
      <c r="B7" s="12"/>
      <c r="C7" s="12"/>
      <c r="D7" s="12"/>
      <c r="E7" s="12"/>
      <c r="F7" s="12"/>
      <c r="G7" s="152" t="s">
        <v>12</v>
      </c>
      <c r="H7" s="153"/>
      <c r="I7" s="136"/>
      <c r="J7" s="153" t="s">
        <v>13</v>
      </c>
      <c r="K7" s="158"/>
      <c r="L7" s="11"/>
      <c r="M7" s="152" t="s">
        <v>12</v>
      </c>
      <c r="N7" s="153"/>
      <c r="O7" s="138"/>
      <c r="P7" s="139" t="s">
        <v>13</v>
      </c>
      <c r="Q7" s="140"/>
    </row>
    <row r="8" spans="1:17" ht="19.5" customHeight="1">
      <c r="A8" s="15"/>
      <c r="B8" s="12"/>
      <c r="C8" s="12"/>
      <c r="D8" s="12"/>
      <c r="E8" s="12"/>
      <c r="F8" s="12"/>
      <c r="G8" s="154" t="s">
        <v>14</v>
      </c>
      <c r="H8" s="155"/>
      <c r="I8" s="7"/>
      <c r="J8" s="155" t="s">
        <v>14</v>
      </c>
      <c r="K8" s="159"/>
      <c r="L8" s="11"/>
      <c r="M8" s="154" t="s">
        <v>14</v>
      </c>
      <c r="N8" s="155"/>
      <c r="O8" s="9"/>
      <c r="P8" s="141" t="s">
        <v>14</v>
      </c>
      <c r="Q8" s="142"/>
    </row>
    <row r="9" spans="1:17" ht="19.5" customHeight="1">
      <c r="A9" s="15"/>
      <c r="B9" s="12"/>
      <c r="C9" s="12"/>
      <c r="D9" s="12"/>
      <c r="E9" s="12"/>
      <c r="F9" s="12"/>
      <c r="G9" s="156">
        <f>+M9</f>
        <v>39082</v>
      </c>
      <c r="H9" s="157"/>
      <c r="I9" s="137"/>
      <c r="J9" s="157">
        <f>+P9</f>
        <v>38717</v>
      </c>
      <c r="K9" s="160"/>
      <c r="L9" s="22"/>
      <c r="M9" s="156">
        <v>39082</v>
      </c>
      <c r="N9" s="157"/>
      <c r="O9" s="10"/>
      <c r="P9" s="143">
        <v>38717</v>
      </c>
      <c r="Q9" s="144"/>
    </row>
    <row r="10" spans="1:16" ht="30" customHeight="1">
      <c r="A10" s="15"/>
      <c r="B10" s="15"/>
      <c r="C10" s="12"/>
      <c r="D10" s="12"/>
      <c r="E10" s="12"/>
      <c r="F10" s="15" t="s">
        <v>15</v>
      </c>
      <c r="G10" s="132" t="s">
        <v>16</v>
      </c>
      <c r="H10" s="8"/>
      <c r="I10" s="8"/>
      <c r="J10" s="8" t="s">
        <v>17</v>
      </c>
      <c r="K10" s="8"/>
      <c r="L10" s="12"/>
      <c r="M10" s="8" t="s">
        <v>18</v>
      </c>
      <c r="N10" s="8"/>
      <c r="O10" s="8"/>
      <c r="P10" s="99" t="s">
        <v>18</v>
      </c>
    </row>
    <row r="11" spans="1:16" ht="18" customHeight="1">
      <c r="A11" s="15"/>
      <c r="B11" s="15"/>
      <c r="C11" s="51"/>
      <c r="D11" s="58" t="s">
        <v>168</v>
      </c>
      <c r="E11" s="2"/>
      <c r="F11" s="15"/>
      <c r="G11" s="8"/>
      <c r="H11" s="8"/>
      <c r="I11" s="8"/>
      <c r="J11" s="8"/>
      <c r="K11" s="8"/>
      <c r="L11" s="12"/>
      <c r="M11" s="8"/>
      <c r="N11" s="8"/>
      <c r="O11" s="8"/>
      <c r="P11" s="99"/>
    </row>
    <row r="12" spans="1:16" ht="15.75" customHeight="1">
      <c r="A12" s="15"/>
      <c r="B12" s="15"/>
      <c r="C12" s="12" t="s">
        <v>106</v>
      </c>
      <c r="D12" s="12"/>
      <c r="E12" s="12"/>
      <c r="F12" s="15"/>
      <c r="G12" s="111">
        <v>576</v>
      </c>
      <c r="H12" s="111"/>
      <c r="I12" s="111"/>
      <c r="J12" s="109">
        <v>2933</v>
      </c>
      <c r="K12" s="109"/>
      <c r="L12" s="111"/>
      <c r="M12" s="111">
        <v>1145</v>
      </c>
      <c r="N12" s="111"/>
      <c r="O12" s="111"/>
      <c r="P12" s="110">
        <v>25556</v>
      </c>
    </row>
    <row r="13" spans="1:16" ht="15.75" customHeight="1">
      <c r="A13" s="15"/>
      <c r="B13" s="15"/>
      <c r="C13" s="12" t="s">
        <v>107</v>
      </c>
      <c r="D13" s="12"/>
      <c r="E13" s="12"/>
      <c r="F13" s="15"/>
      <c r="G13" s="112">
        <v>-292</v>
      </c>
      <c r="H13" s="111"/>
      <c r="I13" s="16"/>
      <c r="J13" s="113">
        <v>-2076</v>
      </c>
      <c r="K13" s="109"/>
      <c r="L13" s="16"/>
      <c r="M13" s="112">
        <v>-759</v>
      </c>
      <c r="N13" s="111"/>
      <c r="O13" s="16"/>
      <c r="P13" s="114">
        <v>-20798</v>
      </c>
    </row>
    <row r="14" spans="1:16" ht="15.75" customHeight="1">
      <c r="A14" s="15"/>
      <c r="B14" s="15"/>
      <c r="C14" s="12"/>
      <c r="D14" s="12" t="s">
        <v>169</v>
      </c>
      <c r="E14" s="12"/>
      <c r="F14" s="15"/>
      <c r="G14" s="100">
        <f>SUM(G12:G13)</f>
        <v>284</v>
      </c>
      <c r="H14" s="100"/>
      <c r="I14" s="16"/>
      <c r="J14" s="100">
        <f>SUM(J12:J13)</f>
        <v>857</v>
      </c>
      <c r="K14" s="100"/>
      <c r="L14" s="16"/>
      <c r="M14" s="100">
        <f>SUM(M12:M13)</f>
        <v>386</v>
      </c>
      <c r="N14" s="100"/>
      <c r="O14" s="16"/>
      <c r="P14" s="100">
        <f>SUM(P12:P13)</f>
        <v>4758</v>
      </c>
    </row>
    <row r="15" spans="1:16" ht="15.75" customHeight="1">
      <c r="A15" s="15"/>
      <c r="B15" s="15"/>
      <c r="C15" s="11"/>
      <c r="D15" s="12"/>
      <c r="E15" s="12"/>
      <c r="F15" s="15"/>
      <c r="G15" s="111"/>
      <c r="H15" s="111"/>
      <c r="I15" s="111"/>
      <c r="J15" s="109"/>
      <c r="K15" s="109"/>
      <c r="L15" s="111"/>
      <c r="M15" s="111"/>
      <c r="N15" s="111"/>
      <c r="O15" s="111"/>
      <c r="P15" s="110"/>
    </row>
    <row r="16" spans="1:16" ht="15.75" customHeight="1">
      <c r="A16" s="15"/>
      <c r="B16" s="15"/>
      <c r="C16" s="12" t="s">
        <v>144</v>
      </c>
      <c r="D16" s="12"/>
      <c r="E16" s="12"/>
      <c r="F16" s="15"/>
      <c r="G16" s="111">
        <v>14433</v>
      </c>
      <c r="H16" s="111"/>
      <c r="I16" s="111"/>
      <c r="J16" s="109">
        <v>0</v>
      </c>
      <c r="K16" s="109"/>
      <c r="L16" s="111"/>
      <c r="M16" s="111">
        <v>14765</v>
      </c>
      <c r="N16" s="111"/>
      <c r="O16" s="111"/>
      <c r="P16" s="110">
        <v>229</v>
      </c>
    </row>
    <row r="17" spans="1:16" ht="15.75" customHeight="1">
      <c r="A17" s="15"/>
      <c r="B17" s="15"/>
      <c r="C17" s="12" t="s">
        <v>108</v>
      </c>
      <c r="D17" s="12"/>
      <c r="E17" s="12"/>
      <c r="F17" s="15"/>
      <c r="G17" s="111">
        <v>-49</v>
      </c>
      <c r="H17" s="111"/>
      <c r="I17" s="111"/>
      <c r="J17" s="109">
        <v>-5</v>
      </c>
      <c r="K17" s="109"/>
      <c r="L17" s="111"/>
      <c r="M17" s="111">
        <v>-72</v>
      </c>
      <c r="N17" s="111"/>
      <c r="O17" s="111"/>
      <c r="P17" s="110">
        <v>-1365</v>
      </c>
    </row>
    <row r="18" spans="1:16" ht="15.75" customHeight="1">
      <c r="A18" s="15"/>
      <c r="B18" s="15"/>
      <c r="C18" s="12" t="s">
        <v>109</v>
      </c>
      <c r="D18" s="12"/>
      <c r="E18" s="12"/>
      <c r="F18" s="15"/>
      <c r="G18" s="111">
        <v>-1450</v>
      </c>
      <c r="H18" s="111"/>
      <c r="I18" s="111"/>
      <c r="J18" s="109">
        <v>-1762</v>
      </c>
      <c r="K18" s="109"/>
      <c r="L18" s="111"/>
      <c r="M18" s="111">
        <v>-5300</v>
      </c>
      <c r="N18" s="111"/>
      <c r="O18" s="111"/>
      <c r="P18" s="110">
        <v>-5777</v>
      </c>
    </row>
    <row r="19" spans="1:16" ht="15.75" customHeight="1">
      <c r="A19" s="15"/>
      <c r="B19" s="15"/>
      <c r="C19" s="12" t="s">
        <v>145</v>
      </c>
      <c r="D19" s="12"/>
      <c r="E19" s="12"/>
      <c r="F19" s="15"/>
      <c r="G19" s="112">
        <v>-1100</v>
      </c>
      <c r="H19" s="111"/>
      <c r="I19" s="111"/>
      <c r="J19" s="113">
        <v>-10590</v>
      </c>
      <c r="K19" s="109"/>
      <c r="L19" s="111"/>
      <c r="M19" s="112">
        <v>-1100</v>
      </c>
      <c r="N19" s="111"/>
      <c r="O19" s="111"/>
      <c r="P19" s="114">
        <v>-14058</v>
      </c>
    </row>
    <row r="20" spans="1:16" ht="15.75" customHeight="1">
      <c r="A20" s="15"/>
      <c r="B20" s="15"/>
      <c r="C20" s="11"/>
      <c r="D20" s="12"/>
      <c r="E20" s="12"/>
      <c r="F20" s="15"/>
      <c r="G20" s="128">
        <f>SUM(G14:G19)</f>
        <v>12118</v>
      </c>
      <c r="H20" s="128"/>
      <c r="I20" s="129"/>
      <c r="J20" s="128">
        <f>SUM(J14:J19)</f>
        <v>-11500</v>
      </c>
      <c r="K20" s="128"/>
      <c r="L20" s="129"/>
      <c r="M20" s="128">
        <f>SUM(M14:M19)</f>
        <v>8679</v>
      </c>
      <c r="N20" s="128"/>
      <c r="O20" s="129"/>
      <c r="P20" s="128">
        <f>SUM(P14:P19)</f>
        <v>-16213</v>
      </c>
    </row>
    <row r="21" spans="1:16" ht="15.75" customHeight="1">
      <c r="A21" s="15"/>
      <c r="B21" s="15"/>
      <c r="C21" s="12" t="s">
        <v>26</v>
      </c>
      <c r="D21" s="12"/>
      <c r="E21" s="12"/>
      <c r="F21" s="15"/>
      <c r="G21" s="16">
        <v>-4715</v>
      </c>
      <c r="H21" s="16"/>
      <c r="I21" s="16"/>
      <c r="J21" s="16">
        <v>-5451</v>
      </c>
      <c r="K21" s="16"/>
      <c r="L21" s="16"/>
      <c r="M21" s="16">
        <v>-11276</v>
      </c>
      <c r="N21" s="16"/>
      <c r="O21" s="16"/>
      <c r="P21" s="100">
        <v>-11092</v>
      </c>
    </row>
    <row r="22" spans="1:16" ht="15.75" customHeight="1">
      <c r="A22" s="15"/>
      <c r="B22" s="15"/>
      <c r="C22" s="12" t="s">
        <v>110</v>
      </c>
      <c r="D22" s="12"/>
      <c r="E22" s="12"/>
      <c r="F22" s="15"/>
      <c r="G22" s="112">
        <v>3180</v>
      </c>
      <c r="H22" s="111"/>
      <c r="I22" s="16"/>
      <c r="J22" s="19">
        <v>2749</v>
      </c>
      <c r="K22" s="109"/>
      <c r="L22" s="16"/>
      <c r="M22" s="18">
        <v>6641</v>
      </c>
      <c r="N22" s="111"/>
      <c r="O22" s="16"/>
      <c r="P22" s="101">
        <v>5360</v>
      </c>
    </row>
    <row r="23" spans="1:16" ht="15.75" customHeight="1">
      <c r="A23" s="15"/>
      <c r="B23" s="15"/>
      <c r="C23" s="11"/>
      <c r="D23" s="11" t="s">
        <v>75</v>
      </c>
      <c r="E23" s="12"/>
      <c r="F23" s="15"/>
      <c r="G23" s="16">
        <f>SUM(G20:G22)</f>
        <v>10583</v>
      </c>
      <c r="H23" s="16"/>
      <c r="I23" s="16"/>
      <c r="J23" s="16">
        <f>SUM(J20:J22)</f>
        <v>-14202</v>
      </c>
      <c r="K23" s="16"/>
      <c r="L23" s="16"/>
      <c r="M23" s="16">
        <f>SUM(M20:M22)</f>
        <v>4044</v>
      </c>
      <c r="N23" s="16"/>
      <c r="O23" s="16"/>
      <c r="P23" s="100">
        <f>SUM(P20:P22)</f>
        <v>-21945</v>
      </c>
    </row>
    <row r="24" spans="1:16" ht="15.75" customHeight="1">
      <c r="A24" s="15"/>
      <c r="B24" s="15"/>
      <c r="C24" s="11"/>
      <c r="D24" s="12" t="s">
        <v>170</v>
      </c>
      <c r="E24" s="12"/>
      <c r="F24" s="15">
        <v>5</v>
      </c>
      <c r="G24" s="112">
        <v>-753</v>
      </c>
      <c r="H24" s="16"/>
      <c r="I24" s="16"/>
      <c r="J24" s="112">
        <v>-69</v>
      </c>
      <c r="K24" s="16"/>
      <c r="L24" s="16"/>
      <c r="M24" s="112">
        <v>-1103</v>
      </c>
      <c r="N24" s="16"/>
      <c r="O24" s="16"/>
      <c r="P24" s="114">
        <v>-172</v>
      </c>
    </row>
    <row r="25" spans="1:17" ht="15.75" customHeight="1">
      <c r="A25" s="15"/>
      <c r="B25" s="15"/>
      <c r="C25" s="11"/>
      <c r="D25" s="11" t="s">
        <v>173</v>
      </c>
      <c r="E25" s="12"/>
      <c r="F25" s="15"/>
      <c r="H25" s="110">
        <f>SUM(G23:G24)</f>
        <v>9830</v>
      </c>
      <c r="I25" s="16"/>
      <c r="K25" s="110">
        <f>SUM(J23:J24)</f>
        <v>-14271</v>
      </c>
      <c r="L25" s="16"/>
      <c r="N25" s="110">
        <f>SUM(M23:M24)</f>
        <v>2941</v>
      </c>
      <c r="O25" s="16"/>
      <c r="Q25" s="110">
        <f>SUM(P23:P24)</f>
        <v>-22117</v>
      </c>
    </row>
    <row r="26" spans="1:16" ht="15.75" customHeight="1">
      <c r="A26" s="15"/>
      <c r="B26" s="15"/>
      <c r="C26" s="11"/>
      <c r="D26" s="12"/>
      <c r="E26" s="12"/>
      <c r="F26" s="15"/>
      <c r="G26" s="110"/>
      <c r="H26" s="110"/>
      <c r="I26" s="16"/>
      <c r="J26" s="110"/>
      <c r="K26" s="110"/>
      <c r="L26" s="16"/>
      <c r="M26" s="110"/>
      <c r="N26" s="110"/>
      <c r="O26" s="16"/>
      <c r="P26" s="110"/>
    </row>
    <row r="27" spans="1:16" ht="15.75" customHeight="1">
      <c r="A27" s="15"/>
      <c r="B27" s="15"/>
      <c r="C27" s="51"/>
      <c r="D27" s="58" t="s">
        <v>164</v>
      </c>
      <c r="E27" s="2"/>
      <c r="F27" s="15"/>
      <c r="G27" s="110"/>
      <c r="H27" s="110"/>
      <c r="I27" s="16"/>
      <c r="J27" s="110"/>
      <c r="K27" s="110"/>
      <c r="L27" s="16"/>
      <c r="M27" s="110"/>
      <c r="N27" s="110"/>
      <c r="O27" s="16"/>
      <c r="P27" s="110"/>
    </row>
    <row r="28" spans="1:16" ht="15.75" customHeight="1">
      <c r="A28" s="15"/>
      <c r="B28" s="15"/>
      <c r="C28" s="12" t="s">
        <v>106</v>
      </c>
      <c r="D28" s="12"/>
      <c r="E28" s="12"/>
      <c r="F28" s="15"/>
      <c r="G28" s="111">
        <v>9803</v>
      </c>
      <c r="H28" s="111"/>
      <c r="I28" s="111"/>
      <c r="J28" s="109">
        <v>8461</v>
      </c>
      <c r="K28" s="109"/>
      <c r="L28" s="111"/>
      <c r="M28" s="111">
        <v>16886</v>
      </c>
      <c r="N28" s="111"/>
      <c r="O28" s="111"/>
      <c r="P28" s="110">
        <v>19696</v>
      </c>
    </row>
    <row r="29" spans="1:16" ht="15.75" customHeight="1">
      <c r="A29" s="15"/>
      <c r="B29" s="15"/>
      <c r="C29" s="12" t="s">
        <v>107</v>
      </c>
      <c r="D29" s="12"/>
      <c r="E29" s="12"/>
      <c r="F29" s="15"/>
      <c r="G29" s="112">
        <v>-8138</v>
      </c>
      <c r="H29" s="111"/>
      <c r="I29" s="16"/>
      <c r="J29" s="113">
        <v>-7120</v>
      </c>
      <c r="K29" s="109"/>
      <c r="L29" s="16"/>
      <c r="M29" s="112">
        <v>-14130</v>
      </c>
      <c r="N29" s="111"/>
      <c r="O29" s="16"/>
      <c r="P29" s="114">
        <v>-16683</v>
      </c>
    </row>
    <row r="30" spans="1:16" ht="15.75" customHeight="1">
      <c r="A30" s="15"/>
      <c r="B30" s="15"/>
      <c r="C30" s="12"/>
      <c r="D30" s="12" t="s">
        <v>169</v>
      </c>
      <c r="E30" s="12"/>
      <c r="F30" s="15"/>
      <c r="G30" s="100">
        <f>SUM(G28:G29)</f>
        <v>1665</v>
      </c>
      <c r="H30" s="100"/>
      <c r="I30" s="16"/>
      <c r="J30" s="100">
        <f>SUM(J28:J29)</f>
        <v>1341</v>
      </c>
      <c r="K30" s="100"/>
      <c r="L30" s="16"/>
      <c r="M30" s="100">
        <f>SUM(M28:M29)</f>
        <v>2756</v>
      </c>
      <c r="N30" s="100"/>
      <c r="O30" s="16"/>
      <c r="P30" s="100">
        <f>SUM(P28:P29)</f>
        <v>3013</v>
      </c>
    </row>
    <row r="31" spans="1:16" ht="15.75" customHeight="1">
      <c r="A31" s="15"/>
      <c r="B31" s="15"/>
      <c r="C31" s="11"/>
      <c r="D31" s="12"/>
      <c r="E31" s="12"/>
      <c r="F31" s="15"/>
      <c r="G31" s="111"/>
      <c r="H31" s="111"/>
      <c r="I31" s="111"/>
      <c r="J31" s="109"/>
      <c r="K31" s="109"/>
      <c r="L31" s="111"/>
      <c r="M31" s="111"/>
      <c r="N31" s="111"/>
      <c r="O31" s="111"/>
      <c r="P31" s="110"/>
    </row>
    <row r="32" spans="1:16" ht="15.75" customHeight="1">
      <c r="A32" s="15"/>
      <c r="B32" s="15"/>
      <c r="C32" s="12" t="s">
        <v>144</v>
      </c>
      <c r="D32" s="12"/>
      <c r="E32" s="12"/>
      <c r="F32" s="15"/>
      <c r="G32" s="111">
        <v>6</v>
      </c>
      <c r="H32" s="111"/>
      <c r="I32" s="111"/>
      <c r="J32" s="109">
        <v>211</v>
      </c>
      <c r="K32" s="109"/>
      <c r="L32" s="111"/>
      <c r="M32" s="111">
        <v>25</v>
      </c>
      <c r="N32" s="111"/>
      <c r="O32" s="111"/>
      <c r="P32" s="110">
        <v>306</v>
      </c>
    </row>
    <row r="33" spans="1:16" ht="15.75" customHeight="1">
      <c r="A33" s="15"/>
      <c r="B33" s="15"/>
      <c r="C33" s="12" t="s">
        <v>108</v>
      </c>
      <c r="D33" s="12"/>
      <c r="E33" s="12"/>
      <c r="F33" s="15"/>
      <c r="G33" s="111">
        <v>-945</v>
      </c>
      <c r="H33" s="111"/>
      <c r="I33" s="111"/>
      <c r="J33" s="109">
        <v>-1027</v>
      </c>
      <c r="K33" s="109"/>
      <c r="L33" s="111"/>
      <c r="M33" s="111">
        <v>-1154</v>
      </c>
      <c r="N33" s="111"/>
      <c r="O33" s="111"/>
      <c r="P33" s="110">
        <v>-1382</v>
      </c>
    </row>
    <row r="34" spans="1:16" ht="15.75" customHeight="1">
      <c r="A34" s="15"/>
      <c r="B34" s="15"/>
      <c r="C34" s="12" t="s">
        <v>109</v>
      </c>
      <c r="D34" s="12"/>
      <c r="E34" s="12"/>
      <c r="F34" s="15"/>
      <c r="G34" s="111">
        <v>-640</v>
      </c>
      <c r="H34" s="111"/>
      <c r="I34" s="111"/>
      <c r="J34" s="109">
        <v>-505</v>
      </c>
      <c r="K34" s="109"/>
      <c r="L34" s="111"/>
      <c r="M34" s="111">
        <v>-1426</v>
      </c>
      <c r="N34" s="111"/>
      <c r="O34" s="111"/>
      <c r="P34" s="110">
        <v>-1034</v>
      </c>
    </row>
    <row r="35" spans="1:16" ht="15.75" customHeight="1">
      <c r="A35" s="15"/>
      <c r="B35" s="15"/>
      <c r="C35" s="12" t="s">
        <v>145</v>
      </c>
      <c r="D35" s="12"/>
      <c r="E35" s="12"/>
      <c r="F35" s="15"/>
      <c r="G35" s="112">
        <v>-446</v>
      </c>
      <c r="H35" s="111"/>
      <c r="I35" s="111"/>
      <c r="J35" s="113">
        <v>-429</v>
      </c>
      <c r="K35" s="109"/>
      <c r="L35" s="111"/>
      <c r="M35" s="112">
        <v>-935</v>
      </c>
      <c r="N35" s="111"/>
      <c r="O35" s="111"/>
      <c r="P35" s="114">
        <v>-970</v>
      </c>
    </row>
    <row r="36" spans="1:16" ht="15.75" customHeight="1">
      <c r="A36" s="15"/>
      <c r="B36" s="15"/>
      <c r="C36" s="11"/>
      <c r="D36" s="12"/>
      <c r="E36" s="12"/>
      <c r="F36" s="15"/>
      <c r="G36" s="128">
        <f>SUM(G30:G35)</f>
        <v>-360</v>
      </c>
      <c r="H36" s="128"/>
      <c r="I36" s="129"/>
      <c r="J36" s="128">
        <f>SUM(J30:J35)</f>
        <v>-409</v>
      </c>
      <c r="K36" s="128"/>
      <c r="L36" s="129"/>
      <c r="M36" s="128">
        <f>SUM(M30:M35)</f>
        <v>-734</v>
      </c>
      <c r="N36" s="128"/>
      <c r="O36" s="129"/>
      <c r="P36" s="128">
        <f>SUM(P30:P35)</f>
        <v>-67</v>
      </c>
    </row>
    <row r="37" spans="1:16" ht="15.75" customHeight="1">
      <c r="A37" s="15"/>
      <c r="B37" s="15"/>
      <c r="C37" s="12" t="s">
        <v>26</v>
      </c>
      <c r="D37" s="12"/>
      <c r="E37" s="12"/>
      <c r="F37" s="15"/>
      <c r="G37" s="16">
        <v>-17513</v>
      </c>
      <c r="H37" s="16"/>
      <c r="I37" s="16"/>
      <c r="J37" s="16">
        <v>0</v>
      </c>
      <c r="K37" s="16"/>
      <c r="L37" s="16"/>
      <c r="M37" s="16">
        <v>-17516</v>
      </c>
      <c r="N37" s="16"/>
      <c r="O37" s="16"/>
      <c r="P37" s="100">
        <v>0</v>
      </c>
    </row>
    <row r="38" spans="1:16" ht="15.75" customHeight="1">
      <c r="A38" s="15"/>
      <c r="B38" s="15"/>
      <c r="C38" s="12" t="s">
        <v>110</v>
      </c>
      <c r="D38" s="12"/>
      <c r="E38" s="12"/>
      <c r="F38" s="15"/>
      <c r="G38" s="112">
        <v>0</v>
      </c>
      <c r="H38" s="111"/>
      <c r="I38" s="16"/>
      <c r="J38" s="19">
        <v>0</v>
      </c>
      <c r="K38" s="109"/>
      <c r="L38" s="16"/>
      <c r="M38" s="18">
        <v>0</v>
      </c>
      <c r="N38" s="111"/>
      <c r="O38" s="16"/>
      <c r="P38" s="101">
        <v>0</v>
      </c>
    </row>
    <row r="39" spans="1:16" ht="15.75" customHeight="1">
      <c r="A39" s="15"/>
      <c r="B39" s="15"/>
      <c r="C39" s="11" t="s">
        <v>158</v>
      </c>
      <c r="D39" s="12"/>
      <c r="E39" s="12"/>
      <c r="F39" s="15"/>
      <c r="G39" s="16">
        <f>SUM(G36:G38)</f>
        <v>-17873</v>
      </c>
      <c r="H39" s="16"/>
      <c r="I39" s="16"/>
      <c r="J39" s="16">
        <f>SUM(J36:J38)</f>
        <v>-409</v>
      </c>
      <c r="K39" s="16"/>
      <c r="L39" s="16"/>
      <c r="M39" s="16">
        <f>SUM(M36:M38)</f>
        <v>-18250</v>
      </c>
      <c r="N39" s="16"/>
      <c r="O39" s="16"/>
      <c r="P39" s="100">
        <f>SUM(P36:P38)</f>
        <v>-67</v>
      </c>
    </row>
    <row r="40" spans="1:16" ht="15.75" customHeight="1">
      <c r="A40" s="15"/>
      <c r="B40" s="15"/>
      <c r="C40" s="11"/>
      <c r="D40" s="12" t="s">
        <v>170</v>
      </c>
      <c r="E40" s="12"/>
      <c r="F40" s="15">
        <v>5</v>
      </c>
      <c r="G40" s="112">
        <v>0</v>
      </c>
      <c r="H40" s="16"/>
      <c r="I40" s="16"/>
      <c r="J40" s="112">
        <v>0</v>
      </c>
      <c r="K40" s="16"/>
      <c r="L40" s="16"/>
      <c r="M40" s="112">
        <v>0</v>
      </c>
      <c r="N40" s="16"/>
      <c r="O40" s="16"/>
      <c r="P40" s="114">
        <v>0</v>
      </c>
    </row>
    <row r="41" spans="1:17" ht="15.75" customHeight="1">
      <c r="A41" s="15"/>
      <c r="B41" s="15"/>
      <c r="C41" s="11" t="s">
        <v>159</v>
      </c>
      <c r="D41" s="12"/>
      <c r="E41" s="12"/>
      <c r="F41" s="15"/>
      <c r="H41" s="110">
        <f>SUM(G39:G40)</f>
        <v>-17873</v>
      </c>
      <c r="I41" s="16"/>
      <c r="K41" s="110">
        <f>SUM(J39:J40)</f>
        <v>-409</v>
      </c>
      <c r="L41" s="16"/>
      <c r="N41" s="110">
        <f>SUM(M39:M40)</f>
        <v>-18250</v>
      </c>
      <c r="O41" s="16"/>
      <c r="Q41" s="110">
        <f>SUM(P39:P40)</f>
        <v>-67</v>
      </c>
    </row>
    <row r="42" spans="1:17" ht="15.75" customHeight="1" hidden="1">
      <c r="A42" s="15"/>
      <c r="B42" s="15"/>
      <c r="C42" s="11"/>
      <c r="D42" s="12"/>
      <c r="E42" s="12"/>
      <c r="F42" s="15"/>
      <c r="G42" s="110"/>
      <c r="H42" s="110"/>
      <c r="I42" s="16"/>
      <c r="K42" s="110"/>
      <c r="L42" s="16"/>
      <c r="M42" s="110"/>
      <c r="N42" s="110"/>
      <c r="O42" s="16"/>
      <c r="Q42" s="110"/>
    </row>
    <row r="43" spans="1:17" ht="15.75" customHeight="1">
      <c r="A43" s="15"/>
      <c r="B43" s="15"/>
      <c r="C43" s="12" t="s">
        <v>9</v>
      </c>
      <c r="E43" s="12"/>
      <c r="F43" s="15"/>
      <c r="H43" s="18">
        <v>90</v>
      </c>
      <c r="I43" s="16"/>
      <c r="K43" s="19">
        <v>182</v>
      </c>
      <c r="L43" s="16"/>
      <c r="N43" s="18">
        <v>133</v>
      </c>
      <c r="O43" s="16"/>
      <c r="Q43" s="110">
        <v>55</v>
      </c>
    </row>
    <row r="44" spans="1:17" ht="15.75" customHeight="1" thickBot="1">
      <c r="A44" s="15"/>
      <c r="B44" s="15"/>
      <c r="C44" s="11" t="s">
        <v>160</v>
      </c>
      <c r="D44" s="12"/>
      <c r="E44" s="12"/>
      <c r="F44" s="15"/>
      <c r="H44" s="103">
        <f>SUM(H25:I43)</f>
        <v>-7953</v>
      </c>
      <c r="I44" s="16"/>
      <c r="K44" s="103">
        <f>SUM(K25:L43)</f>
        <v>-14498</v>
      </c>
      <c r="L44" s="16"/>
      <c r="N44" s="103">
        <f>SUM(N25:O43)</f>
        <v>-15176</v>
      </c>
      <c r="O44" s="16"/>
      <c r="P44" s="110">
        <v>0</v>
      </c>
      <c r="Q44" s="103">
        <f>SUM(Q25:R43)</f>
        <v>-22129</v>
      </c>
    </row>
    <row r="45" spans="1:16" ht="15.75" customHeight="1" thickTop="1">
      <c r="A45" s="15"/>
      <c r="B45" s="15"/>
      <c r="C45" s="11" t="s">
        <v>161</v>
      </c>
      <c r="D45" s="12"/>
      <c r="E45" s="12"/>
      <c r="F45" s="15"/>
      <c r="G45" s="16"/>
      <c r="H45" s="16"/>
      <c r="I45" s="16"/>
      <c r="J45" s="17"/>
      <c r="K45" s="17"/>
      <c r="L45" s="16"/>
      <c r="M45" s="16"/>
      <c r="N45" s="16"/>
      <c r="O45" s="16"/>
      <c r="P45" s="100"/>
    </row>
    <row r="46" spans="1:16" ht="27.75" customHeight="1" thickBot="1">
      <c r="A46" s="15"/>
      <c r="B46" s="15" t="s">
        <v>19</v>
      </c>
      <c r="C46" s="13" t="s">
        <v>19</v>
      </c>
      <c r="D46" s="12" t="s">
        <v>62</v>
      </c>
      <c r="E46" s="12"/>
      <c r="F46" s="15"/>
      <c r="G46" s="23">
        <f>+H44/339630*100</f>
        <v>-2.341665930571504</v>
      </c>
      <c r="H46" s="131"/>
      <c r="I46" s="20"/>
      <c r="J46" s="23">
        <f>+K44/339630*100</f>
        <v>-4.268763065689132</v>
      </c>
      <c r="K46" s="131"/>
      <c r="L46" s="20"/>
      <c r="M46" s="26">
        <f>+N44/339630*100</f>
        <v>-4.4683920737272915</v>
      </c>
      <c r="N46" s="131"/>
      <c r="O46" s="20"/>
      <c r="P46" s="26">
        <f>+Q44/339630*100</f>
        <v>-6.515619939345759</v>
      </c>
    </row>
    <row r="47" spans="1:16" ht="27.75" customHeight="1" thickBot="1">
      <c r="A47" s="15"/>
      <c r="B47" s="15" t="s">
        <v>21</v>
      </c>
      <c r="C47" s="13" t="s">
        <v>21</v>
      </c>
      <c r="D47" s="14" t="s">
        <v>27</v>
      </c>
      <c r="E47" s="12"/>
      <c r="F47" s="15"/>
      <c r="G47" s="56" t="s">
        <v>20</v>
      </c>
      <c r="H47" s="57"/>
      <c r="I47" s="20"/>
      <c r="J47" s="25" t="s">
        <v>20</v>
      </c>
      <c r="K47" s="57"/>
      <c r="L47" s="20"/>
      <c r="M47" s="24" t="s">
        <v>20</v>
      </c>
      <c r="N47" s="57"/>
      <c r="O47" s="20"/>
      <c r="P47" s="104" t="s">
        <v>20</v>
      </c>
    </row>
    <row r="48" spans="1:16" ht="15" customHeight="1">
      <c r="A48" s="15"/>
      <c r="B48" s="15"/>
      <c r="C48" s="13"/>
      <c r="D48" s="14"/>
      <c r="E48" s="12"/>
      <c r="F48" s="15"/>
      <c r="G48" s="57"/>
      <c r="H48" s="57"/>
      <c r="I48" s="20"/>
      <c r="J48" s="57"/>
      <c r="K48" s="57"/>
      <c r="L48" s="20"/>
      <c r="M48" s="57"/>
      <c r="N48" s="57"/>
      <c r="O48" s="20"/>
      <c r="P48" s="105"/>
    </row>
    <row r="49" spans="1:16" ht="18" customHeight="1">
      <c r="A49" s="1"/>
      <c r="E49" s="2"/>
      <c r="G49" s="6"/>
      <c r="H49" s="6"/>
      <c r="I49" s="5"/>
      <c r="J49" s="4"/>
      <c r="K49" s="4"/>
      <c r="L49" s="5"/>
      <c r="M49" s="5"/>
      <c r="N49" s="5"/>
      <c r="O49" s="5"/>
      <c r="P49" s="106"/>
    </row>
    <row r="50" spans="1:16" ht="21.75" customHeight="1">
      <c r="A50" s="1"/>
      <c r="D50" s="1"/>
      <c r="F50" s="1"/>
      <c r="G50" s="134"/>
      <c r="H50" s="133" t="s">
        <v>162</v>
      </c>
      <c r="I50" s="4"/>
      <c r="J50" s="4"/>
      <c r="K50" s="134" t="s">
        <v>68</v>
      </c>
      <c r="L50" s="4"/>
      <c r="M50" s="4"/>
      <c r="N50" s="4"/>
      <c r="O50" s="4"/>
      <c r="P50" s="135"/>
    </row>
    <row r="51" spans="7:16" ht="12.75">
      <c r="G51" s="5"/>
      <c r="H51" s="5"/>
      <c r="I51" s="5"/>
      <c r="J51" s="4"/>
      <c r="K51" s="4"/>
      <c r="L51" s="5"/>
      <c r="M51" s="5"/>
      <c r="N51" s="5"/>
      <c r="O51" s="5"/>
      <c r="P51" s="106"/>
    </row>
    <row r="52" spans="7:16" ht="12.75">
      <c r="G52" s="5"/>
      <c r="H52" s="5"/>
      <c r="I52" s="5"/>
      <c r="J52" s="4"/>
      <c r="K52" s="4"/>
      <c r="L52" s="5"/>
      <c r="M52" s="5"/>
      <c r="N52" s="5"/>
      <c r="O52" s="5"/>
      <c r="P52" s="106"/>
    </row>
    <row r="53" spans="7:16" ht="12.75">
      <c r="G53" s="5"/>
      <c r="H53" s="5"/>
      <c r="I53" s="5"/>
      <c r="J53" s="4"/>
      <c r="K53" s="4"/>
      <c r="L53" s="5"/>
      <c r="M53" s="5"/>
      <c r="N53" s="5"/>
      <c r="O53" s="5"/>
      <c r="P53" s="106"/>
    </row>
    <row r="54" spans="7:16" ht="12.75">
      <c r="G54" s="5"/>
      <c r="H54" s="5"/>
      <c r="I54" s="5"/>
      <c r="J54" s="4"/>
      <c r="K54" s="4"/>
      <c r="L54" s="5"/>
      <c r="M54" s="5"/>
      <c r="N54" s="5"/>
      <c r="O54" s="5"/>
      <c r="P54" s="106"/>
    </row>
    <row r="55" spans="7:16" ht="12.75">
      <c r="G55" s="5"/>
      <c r="H55" s="5"/>
      <c r="I55" s="5"/>
      <c r="J55" s="4"/>
      <c r="K55" s="4"/>
      <c r="L55" s="5"/>
      <c r="M55" s="5"/>
      <c r="N55" s="5"/>
      <c r="O55" s="5"/>
      <c r="P55" s="106"/>
    </row>
    <row r="56" spans="7:16" ht="12.75">
      <c r="G56" s="5"/>
      <c r="H56" s="5"/>
      <c r="I56" s="5"/>
      <c r="J56" s="4"/>
      <c r="K56" s="4"/>
      <c r="L56" s="5"/>
      <c r="M56" s="5"/>
      <c r="N56" s="5"/>
      <c r="O56" s="5"/>
      <c r="P56" s="106"/>
    </row>
    <row r="57" spans="7:16" ht="12.75">
      <c r="G57" s="5"/>
      <c r="H57" s="5"/>
      <c r="I57" s="5"/>
      <c r="J57" s="4"/>
      <c r="K57" s="4"/>
      <c r="L57" s="5"/>
      <c r="M57" s="5"/>
      <c r="N57" s="5"/>
      <c r="O57" s="5"/>
      <c r="P57" s="106"/>
    </row>
    <row r="58" spans="7:16" ht="12.75">
      <c r="G58" s="5"/>
      <c r="H58" s="5"/>
      <c r="I58" s="5"/>
      <c r="J58" s="4"/>
      <c r="K58" s="4"/>
      <c r="L58" s="5"/>
      <c r="M58" s="5"/>
      <c r="N58" s="5"/>
      <c r="O58" s="5"/>
      <c r="P58" s="106"/>
    </row>
    <row r="59" spans="7:16" ht="12.75">
      <c r="G59" s="5"/>
      <c r="H59" s="5"/>
      <c r="I59" s="5"/>
      <c r="J59" s="4"/>
      <c r="K59" s="4"/>
      <c r="L59" s="5"/>
      <c r="M59" s="5"/>
      <c r="N59" s="5"/>
      <c r="O59" s="5"/>
      <c r="P59" s="106"/>
    </row>
    <row r="60" spans="7:16" ht="12.75">
      <c r="G60" s="5"/>
      <c r="H60" s="5"/>
      <c r="I60" s="5"/>
      <c r="J60" s="4"/>
      <c r="K60" s="4"/>
      <c r="L60" s="5"/>
      <c r="M60" s="5"/>
      <c r="N60" s="5"/>
      <c r="O60" s="5"/>
      <c r="P60" s="106"/>
    </row>
    <row r="61" spans="7:16" ht="12.75">
      <c r="G61" s="5"/>
      <c r="H61" s="5"/>
      <c r="I61" s="5"/>
      <c r="J61" s="4"/>
      <c r="K61" s="4"/>
      <c r="L61" s="5"/>
      <c r="M61" s="5"/>
      <c r="N61" s="5"/>
      <c r="O61" s="5"/>
      <c r="P61" s="106"/>
    </row>
    <row r="62" spans="7:16" ht="12.75">
      <c r="G62" s="5"/>
      <c r="H62" s="5"/>
      <c r="I62" s="5"/>
      <c r="J62" s="4"/>
      <c r="K62" s="4"/>
      <c r="L62" s="5"/>
      <c r="M62" s="5"/>
      <c r="N62" s="5"/>
      <c r="O62" s="5"/>
      <c r="P62" s="106"/>
    </row>
    <row r="63" spans="7:16" ht="12.75">
      <c r="G63" s="5"/>
      <c r="H63" s="5"/>
      <c r="I63" s="5"/>
      <c r="J63" s="4"/>
      <c r="K63" s="4"/>
      <c r="L63" s="5"/>
      <c r="M63" s="5"/>
      <c r="N63" s="5"/>
      <c r="O63" s="5"/>
      <c r="P63" s="106"/>
    </row>
    <row r="64" spans="7:16" ht="12.75">
      <c r="G64" s="5"/>
      <c r="H64" s="5"/>
      <c r="I64" s="5"/>
      <c r="J64" s="4"/>
      <c r="K64" s="4"/>
      <c r="L64" s="5"/>
      <c r="M64" s="5"/>
      <c r="N64" s="5"/>
      <c r="O64" s="5"/>
      <c r="P64" s="106"/>
    </row>
    <row r="65" spans="7:16" ht="12.75">
      <c r="G65" s="5"/>
      <c r="H65" s="5"/>
      <c r="I65" s="5"/>
      <c r="J65" s="4"/>
      <c r="K65" s="4"/>
      <c r="L65" s="5"/>
      <c r="M65" s="5"/>
      <c r="N65" s="5"/>
      <c r="O65" s="5"/>
      <c r="P65" s="106"/>
    </row>
    <row r="66" spans="7:16" ht="12.75">
      <c r="G66" s="5"/>
      <c r="H66" s="5"/>
      <c r="I66" s="5"/>
      <c r="J66" s="4"/>
      <c r="K66" s="4"/>
      <c r="L66" s="5"/>
      <c r="M66" s="5"/>
      <c r="N66" s="5"/>
      <c r="O66" s="5"/>
      <c r="P66" s="106"/>
    </row>
    <row r="67" spans="7:16" ht="12.75">
      <c r="G67" s="5"/>
      <c r="H67" s="5"/>
      <c r="I67" s="5"/>
      <c r="J67" s="4"/>
      <c r="K67" s="4"/>
      <c r="L67" s="5"/>
      <c r="M67" s="5"/>
      <c r="N67" s="5"/>
      <c r="O67" s="5"/>
      <c r="P67" s="106"/>
    </row>
    <row r="68" spans="7:16" ht="12.75">
      <c r="G68" s="5"/>
      <c r="H68" s="5"/>
      <c r="I68" s="5"/>
      <c r="J68" s="4"/>
      <c r="K68" s="4"/>
      <c r="L68" s="5"/>
      <c r="M68" s="5"/>
      <c r="N68" s="5"/>
      <c r="O68" s="5"/>
      <c r="P68" s="106"/>
    </row>
    <row r="69" spans="7:16" ht="12.75">
      <c r="G69" s="5"/>
      <c r="H69" s="5"/>
      <c r="I69" s="5"/>
      <c r="J69" s="4"/>
      <c r="K69" s="4"/>
      <c r="L69" s="5"/>
      <c r="M69" s="5"/>
      <c r="N69" s="5"/>
      <c r="O69" s="5"/>
      <c r="P69" s="106"/>
    </row>
    <row r="70" spans="7:16" ht="12.75">
      <c r="G70" s="5"/>
      <c r="H70" s="5"/>
      <c r="I70" s="5"/>
      <c r="J70" s="4"/>
      <c r="K70" s="4"/>
      <c r="L70" s="5"/>
      <c r="M70" s="5"/>
      <c r="N70" s="5"/>
      <c r="O70" s="5"/>
      <c r="P70" s="106"/>
    </row>
    <row r="71" spans="7:16" ht="12.75">
      <c r="G71" s="5"/>
      <c r="H71" s="5"/>
      <c r="I71" s="5"/>
      <c r="J71" s="4"/>
      <c r="K71" s="4"/>
      <c r="L71" s="5"/>
      <c r="M71" s="5"/>
      <c r="N71" s="5"/>
      <c r="O71" s="5"/>
      <c r="P71" s="106"/>
    </row>
    <row r="72" spans="7:16" ht="12.75">
      <c r="G72" s="5"/>
      <c r="H72" s="5"/>
      <c r="I72" s="5"/>
      <c r="J72" s="4"/>
      <c r="K72" s="4"/>
      <c r="L72" s="5"/>
      <c r="M72" s="5"/>
      <c r="N72" s="5"/>
      <c r="O72" s="5"/>
      <c r="P72" s="106"/>
    </row>
    <row r="73" spans="7:16" ht="12.75">
      <c r="G73" s="5"/>
      <c r="H73" s="5"/>
      <c r="I73" s="5"/>
      <c r="J73" s="4"/>
      <c r="K73" s="4"/>
      <c r="L73" s="5"/>
      <c r="M73" s="5"/>
      <c r="N73" s="5"/>
      <c r="O73" s="5"/>
      <c r="P73" s="106"/>
    </row>
    <row r="74" spans="7:16" ht="12.75">
      <c r="G74" s="5"/>
      <c r="H74" s="5"/>
      <c r="I74" s="5"/>
      <c r="J74" s="4"/>
      <c r="K74" s="4"/>
      <c r="L74" s="5"/>
      <c r="M74" s="5"/>
      <c r="N74" s="5"/>
      <c r="O74" s="5"/>
      <c r="P74" s="106"/>
    </row>
    <row r="75" spans="7:16" ht="12.75">
      <c r="G75" s="5"/>
      <c r="H75" s="5"/>
      <c r="I75" s="5"/>
      <c r="J75" s="4"/>
      <c r="K75" s="4"/>
      <c r="L75" s="5"/>
      <c r="M75" s="5"/>
      <c r="N75" s="5"/>
      <c r="O75" s="5"/>
      <c r="P75" s="106"/>
    </row>
    <row r="76" spans="7:16" ht="12.75">
      <c r="G76" s="5"/>
      <c r="H76" s="5"/>
      <c r="I76" s="5"/>
      <c r="J76" s="4"/>
      <c r="K76" s="4"/>
      <c r="L76" s="5"/>
      <c r="M76" s="5"/>
      <c r="N76" s="5"/>
      <c r="O76" s="5"/>
      <c r="P76" s="106"/>
    </row>
    <row r="77" spans="7:16" ht="12.75">
      <c r="G77" s="5"/>
      <c r="H77" s="5"/>
      <c r="I77" s="5"/>
      <c r="J77" s="4"/>
      <c r="K77" s="4"/>
      <c r="L77" s="5"/>
      <c r="M77" s="5"/>
      <c r="N77" s="5"/>
      <c r="O77" s="5"/>
      <c r="P77" s="106"/>
    </row>
    <row r="78" spans="7:16" ht="12.75">
      <c r="G78" s="5"/>
      <c r="H78" s="5"/>
      <c r="I78" s="5"/>
      <c r="J78" s="4"/>
      <c r="K78" s="4"/>
      <c r="L78" s="5"/>
      <c r="M78" s="5"/>
      <c r="N78" s="5"/>
      <c r="O78" s="5"/>
      <c r="P78" s="106"/>
    </row>
    <row r="79" spans="7:16" ht="12.75">
      <c r="G79" s="5"/>
      <c r="H79" s="5"/>
      <c r="I79" s="5"/>
      <c r="J79" s="4"/>
      <c r="K79" s="4"/>
      <c r="L79" s="5"/>
      <c r="M79" s="5"/>
      <c r="N79" s="5"/>
      <c r="O79" s="5"/>
      <c r="P79" s="106"/>
    </row>
    <row r="80" spans="7:16" ht="12.75">
      <c r="G80" s="5"/>
      <c r="H80" s="5"/>
      <c r="I80" s="5"/>
      <c r="J80" s="5"/>
      <c r="K80" s="5"/>
      <c r="L80" s="5"/>
      <c r="M80" s="5"/>
      <c r="N80" s="5"/>
      <c r="O80" s="5"/>
      <c r="P80" s="106"/>
    </row>
    <row r="81" spans="7:16" ht="12.75">
      <c r="G81" s="5"/>
      <c r="H81" s="5"/>
      <c r="I81" s="5"/>
      <c r="J81" s="5"/>
      <c r="K81" s="5"/>
      <c r="L81" s="5"/>
      <c r="M81" s="5"/>
      <c r="N81" s="5"/>
      <c r="O81" s="5"/>
      <c r="P81" s="106"/>
    </row>
    <row r="82" spans="7:16" ht="12.75">
      <c r="G82" s="5"/>
      <c r="H82" s="5"/>
      <c r="I82" s="5"/>
      <c r="J82" s="5"/>
      <c r="K82" s="5"/>
      <c r="L82" s="5"/>
      <c r="M82" s="5"/>
      <c r="N82" s="5"/>
      <c r="O82" s="5"/>
      <c r="P82" s="106"/>
    </row>
    <row r="83" spans="7:16" ht="12.75">
      <c r="G83" s="5"/>
      <c r="H83" s="5"/>
      <c r="I83" s="5"/>
      <c r="J83" s="5"/>
      <c r="K83" s="5"/>
      <c r="L83" s="5"/>
      <c r="M83" s="5"/>
      <c r="N83" s="5"/>
      <c r="O83" s="5"/>
      <c r="P83" s="106"/>
    </row>
    <row r="84" spans="7:16" ht="12.75">
      <c r="G84" s="5"/>
      <c r="H84" s="5"/>
      <c r="I84" s="5"/>
      <c r="J84" s="5"/>
      <c r="K84" s="5"/>
      <c r="L84" s="5"/>
      <c r="M84" s="5"/>
      <c r="N84" s="5"/>
      <c r="O84" s="5"/>
      <c r="P84" s="106"/>
    </row>
    <row r="85" spans="7:16" ht="12.75">
      <c r="G85" s="5"/>
      <c r="H85" s="5"/>
      <c r="I85" s="5"/>
      <c r="J85" s="5"/>
      <c r="K85" s="5"/>
      <c r="L85" s="5"/>
      <c r="M85" s="5"/>
      <c r="N85" s="5"/>
      <c r="O85" s="5"/>
      <c r="P85" s="106"/>
    </row>
    <row r="86" spans="7:16" ht="12.75">
      <c r="G86" s="5"/>
      <c r="H86" s="5"/>
      <c r="I86" s="5"/>
      <c r="J86" s="5"/>
      <c r="K86" s="5"/>
      <c r="L86" s="5"/>
      <c r="M86" s="5"/>
      <c r="N86" s="5"/>
      <c r="O86" s="5"/>
      <c r="P86" s="106"/>
    </row>
    <row r="87" spans="7:16" ht="12.75">
      <c r="G87" s="5"/>
      <c r="H87" s="5"/>
      <c r="I87" s="5"/>
      <c r="J87" s="5"/>
      <c r="K87" s="5"/>
      <c r="L87" s="5"/>
      <c r="M87" s="5"/>
      <c r="N87" s="5"/>
      <c r="O87" s="5"/>
      <c r="P87" s="106"/>
    </row>
    <row r="88" spans="7:16" ht="12.75">
      <c r="G88" s="5"/>
      <c r="H88" s="5"/>
      <c r="I88" s="5"/>
      <c r="J88" s="5"/>
      <c r="K88" s="5"/>
      <c r="L88" s="5"/>
      <c r="M88" s="5"/>
      <c r="N88" s="5"/>
      <c r="O88" s="5"/>
      <c r="P88" s="106"/>
    </row>
    <row r="89" spans="7:16" ht="12.75">
      <c r="G89" s="5"/>
      <c r="H89" s="5"/>
      <c r="I89" s="5"/>
      <c r="J89" s="5"/>
      <c r="K89" s="5"/>
      <c r="L89" s="5"/>
      <c r="M89" s="5"/>
      <c r="N89" s="5"/>
      <c r="O89" s="5"/>
      <c r="P89" s="106"/>
    </row>
    <row r="90" spans="7:16" ht="12.75">
      <c r="G90" s="5"/>
      <c r="H90" s="5"/>
      <c r="I90" s="5"/>
      <c r="J90" s="5"/>
      <c r="K90" s="5"/>
      <c r="L90" s="5"/>
      <c r="M90" s="5"/>
      <c r="N90" s="5"/>
      <c r="O90" s="5"/>
      <c r="P90" s="106"/>
    </row>
    <row r="91" spans="7:16" ht="12.75">
      <c r="G91" s="5"/>
      <c r="H91" s="5"/>
      <c r="I91" s="5"/>
      <c r="J91" s="5"/>
      <c r="K91" s="5"/>
      <c r="L91" s="5"/>
      <c r="M91" s="5"/>
      <c r="N91" s="5"/>
      <c r="O91" s="5"/>
      <c r="P91" s="106"/>
    </row>
    <row r="92" spans="7:16" ht="12.75">
      <c r="G92" s="5"/>
      <c r="H92" s="5"/>
      <c r="I92" s="5"/>
      <c r="J92" s="5"/>
      <c r="K92" s="5"/>
      <c r="L92" s="5"/>
      <c r="M92" s="5"/>
      <c r="N92" s="5"/>
      <c r="O92" s="5"/>
      <c r="P92" s="106"/>
    </row>
    <row r="93" spans="7:16" ht="12.75">
      <c r="G93" s="5"/>
      <c r="H93" s="5"/>
      <c r="I93" s="5"/>
      <c r="J93" s="5"/>
      <c r="K93" s="5"/>
      <c r="L93" s="5"/>
      <c r="M93" s="5"/>
      <c r="N93" s="5"/>
      <c r="O93" s="5"/>
      <c r="P93" s="106"/>
    </row>
    <row r="94" spans="7:16" ht="12.75">
      <c r="G94" s="5"/>
      <c r="H94" s="5"/>
      <c r="I94" s="5"/>
      <c r="J94" s="5"/>
      <c r="K94" s="5"/>
      <c r="L94" s="5"/>
      <c r="M94" s="5"/>
      <c r="N94" s="5"/>
      <c r="O94" s="5"/>
      <c r="P94" s="106"/>
    </row>
    <row r="95" spans="7:16" ht="12.75">
      <c r="G95" s="5"/>
      <c r="H95" s="5"/>
      <c r="I95" s="5"/>
      <c r="J95" s="5"/>
      <c r="K95" s="5"/>
      <c r="L95" s="5"/>
      <c r="M95" s="5"/>
      <c r="N95" s="5"/>
      <c r="O95" s="5"/>
      <c r="P95" s="106"/>
    </row>
    <row r="96" spans="7:16" ht="12.75">
      <c r="G96" s="5"/>
      <c r="H96" s="5"/>
      <c r="I96" s="5"/>
      <c r="J96" s="5"/>
      <c r="K96" s="5"/>
      <c r="L96" s="5"/>
      <c r="M96" s="5"/>
      <c r="N96" s="5"/>
      <c r="O96" s="5"/>
      <c r="P96" s="106"/>
    </row>
    <row r="97" spans="7:16" ht="12.75">
      <c r="G97" s="5"/>
      <c r="H97" s="5"/>
      <c r="I97" s="5"/>
      <c r="J97" s="5"/>
      <c r="K97" s="5"/>
      <c r="L97" s="5"/>
      <c r="M97" s="5"/>
      <c r="N97" s="5"/>
      <c r="O97" s="5"/>
      <c r="P97" s="106"/>
    </row>
    <row r="98" spans="7:16" ht="12.75">
      <c r="G98" s="5"/>
      <c r="H98" s="5"/>
      <c r="I98" s="5"/>
      <c r="J98" s="5"/>
      <c r="K98" s="5"/>
      <c r="L98" s="5"/>
      <c r="M98" s="5"/>
      <c r="N98" s="5"/>
      <c r="O98" s="5"/>
      <c r="P98" s="106"/>
    </row>
    <row r="99" spans="7:16" ht="12.75">
      <c r="G99" s="5"/>
      <c r="H99" s="5"/>
      <c r="I99" s="5"/>
      <c r="J99" s="5"/>
      <c r="K99" s="5"/>
      <c r="L99" s="5"/>
      <c r="M99" s="5"/>
      <c r="N99" s="5"/>
      <c r="O99" s="5"/>
      <c r="P99" s="106"/>
    </row>
    <row r="100" spans="7:16" ht="12.75">
      <c r="G100" s="5"/>
      <c r="H100" s="5"/>
      <c r="I100" s="5"/>
      <c r="J100" s="5"/>
      <c r="K100" s="5"/>
      <c r="L100" s="5"/>
      <c r="M100" s="5"/>
      <c r="N100" s="5"/>
      <c r="O100" s="5"/>
      <c r="P100" s="106"/>
    </row>
    <row r="101" spans="7:16" ht="12.75">
      <c r="G101" s="5"/>
      <c r="H101" s="5"/>
      <c r="I101" s="5"/>
      <c r="J101" s="5"/>
      <c r="K101" s="5"/>
      <c r="L101" s="5"/>
      <c r="M101" s="5"/>
      <c r="N101" s="5"/>
      <c r="O101" s="5"/>
      <c r="P101" s="106"/>
    </row>
    <row r="102" spans="7:16" ht="12.75">
      <c r="G102" s="5"/>
      <c r="H102" s="5"/>
      <c r="I102" s="5"/>
      <c r="J102" s="5"/>
      <c r="K102" s="5"/>
      <c r="L102" s="5"/>
      <c r="M102" s="5"/>
      <c r="N102" s="5"/>
      <c r="O102" s="5"/>
      <c r="P102" s="106"/>
    </row>
    <row r="103" spans="7:16" ht="12.75">
      <c r="G103" s="5"/>
      <c r="H103" s="5"/>
      <c r="I103" s="5"/>
      <c r="J103" s="5"/>
      <c r="K103" s="5"/>
      <c r="L103" s="5"/>
      <c r="M103" s="5"/>
      <c r="N103" s="5"/>
      <c r="O103" s="5"/>
      <c r="P103" s="106"/>
    </row>
    <row r="104" spans="7:16" ht="12.75">
      <c r="G104" s="5"/>
      <c r="H104" s="5"/>
      <c r="I104" s="5"/>
      <c r="J104" s="5"/>
      <c r="K104" s="5"/>
      <c r="L104" s="5"/>
      <c r="M104" s="5"/>
      <c r="N104" s="5"/>
      <c r="O104" s="5"/>
      <c r="P104" s="106"/>
    </row>
    <row r="105" spans="7:16" ht="12.75">
      <c r="G105" s="5"/>
      <c r="H105" s="5"/>
      <c r="I105" s="5"/>
      <c r="J105" s="5"/>
      <c r="K105" s="5"/>
      <c r="L105" s="5"/>
      <c r="M105" s="5"/>
      <c r="N105" s="5"/>
      <c r="O105" s="5"/>
      <c r="P105" s="106"/>
    </row>
    <row r="106" spans="7:16" ht="12.75">
      <c r="G106" s="5"/>
      <c r="H106" s="5"/>
      <c r="I106" s="5"/>
      <c r="J106" s="5"/>
      <c r="K106" s="5"/>
      <c r="L106" s="5"/>
      <c r="M106" s="5"/>
      <c r="N106" s="5"/>
      <c r="O106" s="5"/>
      <c r="P106" s="106"/>
    </row>
    <row r="107" spans="7:16" ht="12.75">
      <c r="G107" s="5"/>
      <c r="H107" s="5"/>
      <c r="I107" s="5"/>
      <c r="J107" s="5"/>
      <c r="K107" s="5"/>
      <c r="L107" s="5"/>
      <c r="M107" s="5"/>
      <c r="N107" s="5"/>
      <c r="O107" s="5"/>
      <c r="P107" s="106"/>
    </row>
    <row r="108" spans="7:16" ht="12.75">
      <c r="G108" s="5"/>
      <c r="H108" s="5"/>
      <c r="I108" s="5"/>
      <c r="J108" s="5"/>
      <c r="K108" s="5"/>
      <c r="L108" s="5"/>
      <c r="M108" s="5"/>
      <c r="N108" s="5"/>
      <c r="O108" s="5"/>
      <c r="P108" s="106"/>
    </row>
    <row r="109" spans="7:16" ht="12.75">
      <c r="G109" s="5"/>
      <c r="H109" s="5"/>
      <c r="I109" s="5"/>
      <c r="J109" s="5"/>
      <c r="K109" s="5"/>
      <c r="L109" s="5"/>
      <c r="M109" s="5"/>
      <c r="N109" s="5"/>
      <c r="O109" s="5"/>
      <c r="P109" s="106"/>
    </row>
    <row r="110" spans="7:16" ht="12.75">
      <c r="G110" s="5"/>
      <c r="H110" s="5"/>
      <c r="I110" s="5"/>
      <c r="J110" s="5"/>
      <c r="K110" s="5"/>
      <c r="L110" s="5"/>
      <c r="M110" s="5"/>
      <c r="N110" s="5"/>
      <c r="O110" s="5"/>
      <c r="P110" s="106"/>
    </row>
    <row r="111" spans="7:16" ht="12.75">
      <c r="G111" s="5"/>
      <c r="H111" s="5"/>
      <c r="I111" s="5"/>
      <c r="J111" s="5"/>
      <c r="K111" s="5"/>
      <c r="L111" s="5"/>
      <c r="M111" s="5"/>
      <c r="N111" s="5"/>
      <c r="O111" s="5"/>
      <c r="P111" s="106"/>
    </row>
    <row r="112" spans="7:16" ht="12.75">
      <c r="G112" s="5"/>
      <c r="H112" s="5"/>
      <c r="I112" s="5"/>
      <c r="J112" s="5"/>
      <c r="K112" s="5"/>
      <c r="L112" s="5"/>
      <c r="M112" s="5"/>
      <c r="N112" s="5"/>
      <c r="O112" s="5"/>
      <c r="P112" s="106"/>
    </row>
    <row r="113" spans="7:16" ht="12.75">
      <c r="G113" s="5"/>
      <c r="H113" s="5"/>
      <c r="I113" s="5"/>
      <c r="J113" s="5"/>
      <c r="K113" s="5"/>
      <c r="L113" s="5"/>
      <c r="M113" s="5"/>
      <c r="N113" s="5"/>
      <c r="O113" s="5"/>
      <c r="P113" s="106"/>
    </row>
    <row r="114" spans="7:16" ht="12.75">
      <c r="G114" s="5"/>
      <c r="H114" s="5"/>
      <c r="I114" s="5"/>
      <c r="J114" s="5"/>
      <c r="K114" s="5"/>
      <c r="L114" s="5"/>
      <c r="M114" s="5"/>
      <c r="N114" s="5"/>
      <c r="O114" s="5"/>
      <c r="P114" s="106"/>
    </row>
  </sheetData>
  <mergeCells count="18">
    <mergeCell ref="G6:K6"/>
    <mergeCell ref="M7:N7"/>
    <mergeCell ref="M8:N8"/>
    <mergeCell ref="M9:N9"/>
    <mergeCell ref="G7:H7"/>
    <mergeCell ref="G8:H8"/>
    <mergeCell ref="G9:H9"/>
    <mergeCell ref="J7:K7"/>
    <mergeCell ref="J8:K8"/>
    <mergeCell ref="J9:K9"/>
    <mergeCell ref="A1:P1"/>
    <mergeCell ref="A3:P3"/>
    <mergeCell ref="A4:P4"/>
    <mergeCell ref="A2:P2"/>
    <mergeCell ref="P7:Q7"/>
    <mergeCell ref="P8:Q8"/>
    <mergeCell ref="P9:Q9"/>
    <mergeCell ref="M6:Q6"/>
  </mergeCells>
  <printOptions horizontalCentered="1"/>
  <pageMargins left="0" right="0" top="0.17" bottom="0" header="0.5" footer="0.25"/>
  <pageSetup fitToHeight="1" fitToWidth="1" horizontalDpi="600" verticalDpi="600" orientation="landscape" paperSize="9" scale="63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zoomScale="80" zoomScaleNormal="80" zoomScaleSheetLayoutView="75" workbookViewId="0" topLeftCell="A1">
      <pane xSplit="3" ySplit="11" topLeftCell="D4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6.8515625" style="0" customWidth="1"/>
    <col min="6" max="6" width="1.7109375" style="0" customWidth="1"/>
    <col min="7" max="7" width="5.7109375" style="0" customWidth="1"/>
    <col min="8" max="8" width="17.57421875" style="0" customWidth="1"/>
    <col min="9" max="9" width="1.7109375" style="0" customWidth="1"/>
  </cols>
  <sheetData>
    <row r="1" spans="1:13" ht="39.75" customHeight="1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83"/>
      <c r="K1" s="83"/>
      <c r="L1" s="84"/>
      <c r="M1" s="84"/>
    </row>
    <row r="2" spans="1:13" ht="31.5" customHeight="1">
      <c r="A2" s="149" t="s">
        <v>149</v>
      </c>
      <c r="B2" s="149"/>
      <c r="C2" s="149"/>
      <c r="D2" s="149"/>
      <c r="E2" s="149"/>
      <c r="F2" s="149"/>
      <c r="G2" s="149"/>
      <c r="H2" s="149"/>
      <c r="I2" s="149"/>
      <c r="J2" s="1"/>
      <c r="K2" s="1"/>
      <c r="L2" s="1"/>
      <c r="M2" s="1"/>
    </row>
    <row r="3" spans="1:13" ht="33" customHeight="1">
      <c r="A3" s="149" t="s">
        <v>150</v>
      </c>
      <c r="B3" s="149"/>
      <c r="C3" s="149"/>
      <c r="D3" s="149"/>
      <c r="E3" s="149"/>
      <c r="F3" s="149"/>
      <c r="G3" s="149"/>
      <c r="H3" s="149"/>
      <c r="I3" s="149"/>
      <c r="J3" s="85"/>
      <c r="K3" s="85"/>
      <c r="L3" s="1"/>
      <c r="M3" s="1"/>
    </row>
    <row r="4" spans="1:13" ht="24.75" customHeight="1">
      <c r="A4" s="151" t="s">
        <v>11</v>
      </c>
      <c r="B4" s="151"/>
      <c r="C4" s="151"/>
      <c r="D4" s="151"/>
      <c r="E4" s="151"/>
      <c r="F4" s="151"/>
      <c r="G4" s="151"/>
      <c r="H4" s="151"/>
      <c r="I4" s="151"/>
      <c r="J4" s="86"/>
      <c r="K4" s="86"/>
      <c r="L4" s="1"/>
      <c r="M4" s="1"/>
    </row>
    <row r="5" ht="18" customHeight="1">
      <c r="A5" s="51" t="s">
        <v>61</v>
      </c>
    </row>
    <row r="6" ht="9.75" customHeight="1" thickBot="1"/>
    <row r="7" spans="5:9" ht="13.5" customHeight="1">
      <c r="E7" s="38" t="s">
        <v>0</v>
      </c>
      <c r="F7" s="39"/>
      <c r="H7" s="42" t="s">
        <v>78</v>
      </c>
      <c r="I7" s="43"/>
    </row>
    <row r="8" spans="5:9" ht="13.5" customHeight="1">
      <c r="E8" s="40" t="s">
        <v>1</v>
      </c>
      <c r="F8" s="41"/>
      <c r="H8" s="44" t="s">
        <v>2</v>
      </c>
      <c r="I8" s="45"/>
    </row>
    <row r="9" spans="5:9" ht="13.5" customHeight="1">
      <c r="E9" s="40" t="s">
        <v>151</v>
      </c>
      <c r="F9" s="41"/>
      <c r="H9" s="44" t="s">
        <v>3</v>
      </c>
      <c r="I9" s="45"/>
    </row>
    <row r="10" spans="5:9" ht="13.5" customHeight="1" thickBot="1">
      <c r="E10" s="52">
        <v>39082</v>
      </c>
      <c r="F10" s="53"/>
      <c r="H10" s="46">
        <v>38898</v>
      </c>
      <c r="I10" s="47"/>
    </row>
    <row r="11" spans="5:9" ht="13.5" customHeight="1">
      <c r="E11" s="30" t="s">
        <v>4</v>
      </c>
      <c r="F11" s="30"/>
      <c r="H11" s="31" t="s">
        <v>4</v>
      </c>
      <c r="I11" s="31"/>
    </row>
    <row r="12" spans="5:9" ht="13.5" customHeight="1">
      <c r="E12" s="30"/>
      <c r="F12" s="30"/>
      <c r="H12" s="31"/>
      <c r="I12" s="31"/>
    </row>
    <row r="13" spans="2:9" ht="13.5" customHeight="1">
      <c r="B13" s="29" t="s">
        <v>80</v>
      </c>
      <c r="E13" s="30"/>
      <c r="F13" s="30"/>
      <c r="H13" s="31"/>
      <c r="I13" s="31"/>
    </row>
    <row r="14" spans="1:10" ht="13.5" customHeight="1">
      <c r="A14" s="1"/>
      <c r="B14" t="s">
        <v>24</v>
      </c>
      <c r="E14" s="107">
        <v>37047</v>
      </c>
      <c r="F14" s="32"/>
      <c r="G14" s="32"/>
      <c r="H14" s="32">
        <v>39259</v>
      </c>
      <c r="I14" s="32"/>
      <c r="J14" s="95"/>
    </row>
    <row r="15" spans="1:10" ht="13.5" customHeight="1">
      <c r="A15" s="1"/>
      <c r="B15" t="s">
        <v>82</v>
      </c>
      <c r="E15" s="32">
        <v>0</v>
      </c>
      <c r="F15" s="32"/>
      <c r="G15" s="32"/>
      <c r="H15" s="32">
        <v>496700</v>
      </c>
      <c r="I15" s="32"/>
      <c r="J15" s="95"/>
    </row>
    <row r="16" spans="1:10" ht="13.5" customHeight="1">
      <c r="A16" s="1"/>
      <c r="B16" t="s">
        <v>83</v>
      </c>
      <c r="E16" s="32">
        <v>57354</v>
      </c>
      <c r="F16" s="32"/>
      <c r="G16" s="32"/>
      <c r="H16" s="32">
        <v>52019</v>
      </c>
      <c r="I16" s="32"/>
      <c r="J16" s="95"/>
    </row>
    <row r="17" spans="1:10" ht="13.5" customHeight="1">
      <c r="A17" s="1"/>
      <c r="B17" t="s">
        <v>84</v>
      </c>
      <c r="E17" s="32">
        <v>2374</v>
      </c>
      <c r="F17" s="32"/>
      <c r="G17" s="32"/>
      <c r="H17" s="32">
        <v>2374</v>
      </c>
      <c r="I17" s="32"/>
      <c r="J17" s="95"/>
    </row>
    <row r="18" spans="1:10" ht="13.5" customHeight="1">
      <c r="A18" s="1"/>
      <c r="B18" t="s">
        <v>25</v>
      </c>
      <c r="E18" s="33">
        <v>0</v>
      </c>
      <c r="F18" s="32"/>
      <c r="G18" s="32"/>
      <c r="H18" s="33">
        <v>0</v>
      </c>
      <c r="I18" s="32"/>
      <c r="J18" s="95"/>
    </row>
    <row r="19" spans="1:9" ht="13.5" customHeight="1">
      <c r="A19" s="1"/>
      <c r="E19" s="32">
        <f>SUM(E14:E18)</f>
        <v>96775</v>
      </c>
      <c r="F19" s="32"/>
      <c r="G19" s="32"/>
      <c r="H19" s="32">
        <f>SUM(H14:H18)</f>
        <v>590352</v>
      </c>
      <c r="I19" s="32"/>
    </row>
    <row r="21" spans="1:9" ht="13.5" customHeight="1">
      <c r="A21" s="1"/>
      <c r="B21" s="29" t="s">
        <v>5</v>
      </c>
      <c r="E21" s="32"/>
      <c r="F21" s="32"/>
      <c r="G21" s="32"/>
      <c r="H21" s="32"/>
      <c r="I21" s="32"/>
    </row>
    <row r="22" spans="1:11" ht="13.5" customHeight="1">
      <c r="A22" s="1"/>
      <c r="C22" s="60" t="s">
        <v>85</v>
      </c>
      <c r="E22" s="87">
        <v>4545</v>
      </c>
      <c r="F22" s="88"/>
      <c r="G22" s="89"/>
      <c r="H22" s="87">
        <v>7923</v>
      </c>
      <c r="I22" s="48"/>
      <c r="J22" s="95"/>
      <c r="K22" s="95"/>
    </row>
    <row r="23" spans="1:11" ht="13.5" customHeight="1" hidden="1">
      <c r="A23" s="1"/>
      <c r="C23" s="60" t="s">
        <v>23</v>
      </c>
      <c r="E23" s="90">
        <v>0</v>
      </c>
      <c r="F23" s="91"/>
      <c r="G23" s="89"/>
      <c r="H23" s="90">
        <v>0</v>
      </c>
      <c r="I23" s="49"/>
      <c r="J23" s="95"/>
      <c r="K23" s="95">
        <f>E23-H23</f>
        <v>0</v>
      </c>
    </row>
    <row r="24" spans="1:11" ht="13.5" customHeight="1">
      <c r="A24" s="1"/>
      <c r="C24" t="s">
        <v>81</v>
      </c>
      <c r="E24" s="90">
        <v>20382</v>
      </c>
      <c r="F24" s="91"/>
      <c r="G24" s="89"/>
      <c r="H24" s="90">
        <v>20382</v>
      </c>
      <c r="I24" s="49"/>
      <c r="J24" s="95"/>
      <c r="K24" s="95"/>
    </row>
    <row r="25" spans="1:11" ht="13.5" customHeight="1">
      <c r="A25" s="1"/>
      <c r="C25" t="s">
        <v>82</v>
      </c>
      <c r="E25" s="90">
        <v>497225</v>
      </c>
      <c r="F25" s="91"/>
      <c r="G25" s="89"/>
      <c r="H25" s="90">
        <v>0</v>
      </c>
      <c r="I25" s="49"/>
      <c r="J25" s="95"/>
      <c r="K25" s="95"/>
    </row>
    <row r="26" spans="1:11" ht="13.5" customHeight="1">
      <c r="A26" s="1"/>
      <c r="C26" t="s">
        <v>24</v>
      </c>
      <c r="E26" s="90">
        <v>66</v>
      </c>
      <c r="F26" s="91"/>
      <c r="G26" s="89"/>
      <c r="H26" s="90">
        <v>0</v>
      </c>
      <c r="I26" s="49"/>
      <c r="J26" s="95"/>
      <c r="K26" s="95"/>
    </row>
    <row r="27" spans="1:11" ht="13.5" customHeight="1">
      <c r="A27" s="1"/>
      <c r="C27" s="60" t="s">
        <v>86</v>
      </c>
      <c r="E27" s="90">
        <v>6685</v>
      </c>
      <c r="F27" s="91"/>
      <c r="G27" s="89"/>
      <c r="H27" s="90">
        <v>7425</v>
      </c>
      <c r="I27" s="49"/>
      <c r="J27" s="95"/>
      <c r="K27" s="95"/>
    </row>
    <row r="28" spans="1:11" ht="13.5" customHeight="1">
      <c r="A28" s="1"/>
      <c r="C28" s="60" t="s">
        <v>87</v>
      </c>
      <c r="E28" s="90">
        <v>6299</v>
      </c>
      <c r="F28" s="91"/>
      <c r="G28" s="89"/>
      <c r="H28" s="90">
        <v>7091</v>
      </c>
      <c r="I28" s="49"/>
      <c r="J28" s="95"/>
      <c r="K28" s="95"/>
    </row>
    <row r="29" spans="1:11" ht="13.5" customHeight="1">
      <c r="A29" s="1"/>
      <c r="C29" s="60" t="s">
        <v>88</v>
      </c>
      <c r="E29" s="90">
        <v>9</v>
      </c>
      <c r="F29" s="91"/>
      <c r="G29" s="89"/>
      <c r="H29" s="90">
        <v>9</v>
      </c>
      <c r="I29" s="49"/>
      <c r="J29" s="95"/>
      <c r="K29" s="95"/>
    </row>
    <row r="30" spans="1:11" ht="13.5" customHeight="1">
      <c r="A30" s="1"/>
      <c r="C30" s="60" t="s">
        <v>89</v>
      </c>
      <c r="E30" s="90">
        <v>2347</v>
      </c>
      <c r="F30" s="91"/>
      <c r="G30" s="89"/>
      <c r="H30" s="90">
        <v>2480</v>
      </c>
      <c r="I30" s="49"/>
      <c r="J30" s="95"/>
      <c r="K30" s="95"/>
    </row>
    <row r="31" spans="3:9" ht="12.75">
      <c r="C31" s="60" t="s">
        <v>90</v>
      </c>
      <c r="E31" s="118">
        <v>4420</v>
      </c>
      <c r="F31" s="115"/>
      <c r="H31" s="118">
        <v>5442</v>
      </c>
      <c r="I31" s="115"/>
    </row>
    <row r="32" spans="1:11" ht="13.5" customHeight="1">
      <c r="A32" s="1"/>
      <c r="C32" s="60" t="s">
        <v>91</v>
      </c>
      <c r="E32" s="90">
        <v>47197</v>
      </c>
      <c r="F32" s="91"/>
      <c r="G32" s="89"/>
      <c r="H32" s="90">
        <v>35237</v>
      </c>
      <c r="I32" s="49"/>
      <c r="J32" s="95"/>
      <c r="K32" s="95"/>
    </row>
    <row r="33" spans="1:11" ht="13.5" customHeight="1">
      <c r="A33" s="1"/>
      <c r="C33" s="60" t="s">
        <v>92</v>
      </c>
      <c r="E33" s="90">
        <v>1639</v>
      </c>
      <c r="F33" s="91"/>
      <c r="G33" s="89"/>
      <c r="H33" s="90">
        <v>0</v>
      </c>
      <c r="I33" s="49"/>
      <c r="J33" s="95"/>
      <c r="K33" s="95"/>
    </row>
    <row r="34" spans="1:11" ht="13.5" customHeight="1">
      <c r="A34" s="1"/>
      <c r="C34" s="60" t="s">
        <v>55</v>
      </c>
      <c r="E34" s="92">
        <v>4104</v>
      </c>
      <c r="F34" s="93"/>
      <c r="G34" s="89"/>
      <c r="H34" s="90">
        <v>1969</v>
      </c>
      <c r="I34" s="49"/>
      <c r="J34" s="95"/>
      <c r="K34" s="95"/>
    </row>
    <row r="35" spans="1:9" ht="13.5" customHeight="1">
      <c r="A35" s="1"/>
      <c r="C35" s="60"/>
      <c r="E35" s="90">
        <f>SUM(E22:E34)</f>
        <v>594918</v>
      </c>
      <c r="F35" s="91">
        <f>SUM(F22:F34)</f>
        <v>0</v>
      </c>
      <c r="G35" s="89"/>
      <c r="H35" s="87">
        <f>SUM(H22:H34)</f>
        <v>87958</v>
      </c>
      <c r="I35" s="48">
        <v>0</v>
      </c>
    </row>
    <row r="36" spans="1:9" ht="13.5" customHeight="1">
      <c r="A36" s="1"/>
      <c r="B36" s="29" t="s">
        <v>6</v>
      </c>
      <c r="E36" s="90"/>
      <c r="F36" s="91"/>
      <c r="G36" s="89"/>
      <c r="H36" s="92"/>
      <c r="I36" s="119"/>
    </row>
    <row r="37" spans="1:10" ht="13.5" customHeight="1">
      <c r="A37" s="1"/>
      <c r="C37" s="60" t="s">
        <v>95</v>
      </c>
      <c r="D37" s="34"/>
      <c r="E37" s="87">
        <v>138311</v>
      </c>
      <c r="F37" s="88"/>
      <c r="G37" s="89"/>
      <c r="H37" s="90">
        <v>137694</v>
      </c>
      <c r="I37" s="49"/>
      <c r="J37" s="95"/>
    </row>
    <row r="38" spans="1:10" ht="13.5" customHeight="1">
      <c r="A38" s="1"/>
      <c r="C38" s="60" t="s">
        <v>94</v>
      </c>
      <c r="D38" s="34"/>
      <c r="E38" s="90">
        <v>395</v>
      </c>
      <c r="F38" s="91"/>
      <c r="G38" s="89"/>
      <c r="H38" s="90">
        <v>395</v>
      </c>
      <c r="I38" s="49"/>
      <c r="J38" s="95"/>
    </row>
    <row r="39" spans="1:10" ht="13.5" customHeight="1">
      <c r="A39" s="1"/>
      <c r="C39" s="60" t="s">
        <v>93</v>
      </c>
      <c r="D39" s="34"/>
      <c r="E39" s="90">
        <v>48</v>
      </c>
      <c r="F39" s="91"/>
      <c r="G39" s="89"/>
      <c r="H39" s="90">
        <v>108</v>
      </c>
      <c r="I39" s="49"/>
      <c r="J39" s="95"/>
    </row>
    <row r="40" spans="1:10" ht="13.5" customHeight="1">
      <c r="A40" s="1"/>
      <c r="C40" s="60" t="s">
        <v>96</v>
      </c>
      <c r="D40" s="34"/>
      <c r="E40" s="90">
        <v>178449</v>
      </c>
      <c r="F40" s="91"/>
      <c r="G40" s="89"/>
      <c r="H40" s="90">
        <v>238395</v>
      </c>
      <c r="I40" s="49"/>
      <c r="J40" s="95"/>
    </row>
    <row r="41" spans="1:10" ht="13.5" customHeight="1">
      <c r="A41" s="1"/>
      <c r="C41" s="60" t="s">
        <v>97</v>
      </c>
      <c r="D41" s="34"/>
      <c r="E41" s="90">
        <v>90</v>
      </c>
      <c r="F41" s="91"/>
      <c r="G41" s="89"/>
      <c r="H41" s="90">
        <v>90</v>
      </c>
      <c r="I41" s="49"/>
      <c r="J41" s="95"/>
    </row>
    <row r="42" spans="1:10" ht="13.5" customHeight="1">
      <c r="A42" s="1"/>
      <c r="C42" s="60" t="s">
        <v>102</v>
      </c>
      <c r="D42" s="34"/>
      <c r="E42" s="90">
        <v>295355</v>
      </c>
      <c r="F42" s="91"/>
      <c r="G42" s="89"/>
      <c r="H42" s="90">
        <v>0</v>
      </c>
      <c r="I42" s="49"/>
      <c r="J42" s="95"/>
    </row>
    <row r="43" spans="1:10" ht="13.5" customHeight="1">
      <c r="A43" s="1"/>
      <c r="C43" s="60" t="s">
        <v>163</v>
      </c>
      <c r="D43" s="34"/>
      <c r="E43" s="90">
        <v>200000</v>
      </c>
      <c r="F43" s="91"/>
      <c r="G43" s="89"/>
      <c r="H43" s="90">
        <v>0</v>
      </c>
      <c r="I43" s="49"/>
      <c r="J43" s="95"/>
    </row>
    <row r="44" spans="1:10" ht="12.75" customHeight="1">
      <c r="A44" s="1"/>
      <c r="C44" s="60" t="s">
        <v>98</v>
      </c>
      <c r="D44" s="34"/>
      <c r="E44" s="90">
        <v>254568</v>
      </c>
      <c r="F44" s="91"/>
      <c r="G44" s="94"/>
      <c r="H44" s="90">
        <v>255589</v>
      </c>
      <c r="I44" s="49"/>
      <c r="J44" s="95"/>
    </row>
    <row r="45" spans="1:10" ht="12.75" customHeight="1">
      <c r="A45" s="1"/>
      <c r="C45" s="60" t="s">
        <v>104</v>
      </c>
      <c r="D45" s="34"/>
      <c r="E45" s="90">
        <v>173</v>
      </c>
      <c r="F45" s="91"/>
      <c r="G45" s="94"/>
      <c r="H45" s="90">
        <v>0</v>
      </c>
      <c r="I45" s="49"/>
      <c r="J45" s="95"/>
    </row>
    <row r="46" spans="3:9" ht="12.75">
      <c r="C46" s="60" t="s">
        <v>99</v>
      </c>
      <c r="E46" s="90">
        <v>819</v>
      </c>
      <c r="F46" s="117"/>
      <c r="H46" s="118">
        <v>819</v>
      </c>
      <c r="I46" s="115"/>
    </row>
    <row r="47" spans="3:9" ht="20.25" customHeight="1">
      <c r="C47" s="60"/>
      <c r="E47" s="120">
        <f>SUM(E37:E46)</f>
        <v>1068208</v>
      </c>
      <c r="F47" s="117"/>
      <c r="H47" s="120">
        <f>SUM(H37:H46)</f>
        <v>633090</v>
      </c>
      <c r="I47" s="121"/>
    </row>
    <row r="48" spans="2:8" ht="21" customHeight="1">
      <c r="B48" s="29" t="s">
        <v>100</v>
      </c>
      <c r="C48" s="60"/>
      <c r="E48" s="95">
        <f>+E35-E47</f>
        <v>-473290</v>
      </c>
      <c r="H48" s="95">
        <f>+H35-H47</f>
        <v>-545132</v>
      </c>
    </row>
    <row r="49" ht="12.75">
      <c r="C49" s="60"/>
    </row>
    <row r="50" spans="2:9" ht="12.75">
      <c r="B50" s="29" t="s">
        <v>101</v>
      </c>
      <c r="C50" s="60"/>
      <c r="E50" s="130"/>
      <c r="F50" s="130"/>
      <c r="H50" s="130"/>
      <c r="I50" s="130"/>
    </row>
    <row r="51" spans="2:9" ht="12.75" hidden="1">
      <c r="B51" t="s">
        <v>97</v>
      </c>
      <c r="C51" s="60"/>
      <c r="E51" s="124">
        <v>0</v>
      </c>
      <c r="F51" s="122"/>
      <c r="H51" s="124">
        <v>0</v>
      </c>
      <c r="I51" s="122"/>
    </row>
    <row r="52" spans="2:9" ht="12.75">
      <c r="B52" s="60" t="s">
        <v>102</v>
      </c>
      <c r="E52" s="118">
        <v>0</v>
      </c>
      <c r="F52" s="115"/>
      <c r="G52" s="116"/>
      <c r="H52" s="118">
        <v>206748</v>
      </c>
      <c r="I52" s="115"/>
    </row>
    <row r="53" spans="1:10" ht="13.5" customHeight="1">
      <c r="A53" s="1"/>
      <c r="B53" s="60" t="s">
        <v>103</v>
      </c>
      <c r="C53" s="60"/>
      <c r="D53" s="34"/>
      <c r="E53" s="90">
        <v>0</v>
      </c>
      <c r="F53" s="91"/>
      <c r="G53" s="94"/>
      <c r="H53" s="90">
        <v>199475</v>
      </c>
      <c r="I53" s="49"/>
      <c r="J53" s="95"/>
    </row>
    <row r="54" spans="1:9" ht="13.5" customHeight="1">
      <c r="A54" s="1"/>
      <c r="B54" s="60" t="s">
        <v>104</v>
      </c>
      <c r="C54" s="60"/>
      <c r="D54" s="34"/>
      <c r="E54" s="92">
        <v>0</v>
      </c>
      <c r="F54" s="93"/>
      <c r="G54" s="89"/>
      <c r="H54" s="92">
        <v>187</v>
      </c>
      <c r="I54" s="50"/>
    </row>
    <row r="55" spans="1:10" ht="13.5" customHeight="1">
      <c r="A55" s="1"/>
      <c r="C55" s="34"/>
      <c r="D55" s="34"/>
      <c r="E55" s="89">
        <f>-SUM(E51:E54)</f>
        <v>0</v>
      </c>
      <c r="F55" s="89">
        <f>SUM(F37:F53)</f>
        <v>0</v>
      </c>
      <c r="G55" s="89"/>
      <c r="H55" s="89">
        <f>-SUM(H51:H54)</f>
        <v>-406410</v>
      </c>
      <c r="I55" s="35">
        <v>0</v>
      </c>
      <c r="J55" s="95"/>
    </row>
    <row r="56" spans="1:10" ht="19.5" customHeight="1" thickBot="1">
      <c r="A56" s="1"/>
      <c r="E56" s="123">
        <f>+E19+E48+E55</f>
        <v>-376515</v>
      </c>
      <c r="F56" s="123"/>
      <c r="G56" s="55"/>
      <c r="H56" s="123">
        <f>+H19+H48+H55</f>
        <v>-361190</v>
      </c>
      <c r="I56" s="123">
        <v>0</v>
      </c>
      <c r="J56" s="95"/>
    </row>
    <row r="57" spans="1:9" ht="13.5" customHeight="1" thickTop="1">
      <c r="A57" s="1"/>
      <c r="B57" s="29" t="s">
        <v>7</v>
      </c>
      <c r="E57" s="32"/>
      <c r="F57" s="32"/>
      <c r="G57" s="32"/>
      <c r="H57" s="32"/>
      <c r="I57" s="32"/>
    </row>
    <row r="58" spans="1:10" ht="13.5" customHeight="1">
      <c r="A58" s="1"/>
      <c r="B58" s="60" t="s">
        <v>8</v>
      </c>
      <c r="C58" s="60"/>
      <c r="E58" s="32">
        <v>169815</v>
      </c>
      <c r="F58" s="32"/>
      <c r="G58" s="32"/>
      <c r="H58" s="32">
        <v>169815</v>
      </c>
      <c r="I58" s="32"/>
      <c r="J58" s="95"/>
    </row>
    <row r="59" spans="1:11" ht="13.5" customHeight="1">
      <c r="A59" s="1"/>
      <c r="B59" s="60" t="s">
        <v>105</v>
      </c>
      <c r="C59" s="60"/>
      <c r="E59" s="33">
        <v>-547445</v>
      </c>
      <c r="F59" s="33"/>
      <c r="G59" s="32"/>
      <c r="H59" s="33">
        <v>-532269</v>
      </c>
      <c r="I59" s="33"/>
      <c r="K59">
        <f>SUM(sce!E30:J30)</f>
        <v>-547445</v>
      </c>
    </row>
    <row r="60" spans="1:9" ht="16.5" customHeight="1">
      <c r="A60" s="1"/>
      <c r="B60" s="60"/>
      <c r="C60" s="60"/>
      <c r="D60" s="34"/>
      <c r="E60" s="76">
        <f>SUM(E58:E59)</f>
        <v>-377630</v>
      </c>
      <c r="F60" s="76"/>
      <c r="G60" s="76"/>
      <c r="H60" s="76">
        <f>SUM(H58:H59)</f>
        <v>-362454</v>
      </c>
      <c r="I60" s="37">
        <v>0</v>
      </c>
    </row>
    <row r="61" spans="1:10" ht="13.5" customHeight="1">
      <c r="A61" s="1"/>
      <c r="B61" t="s">
        <v>9</v>
      </c>
      <c r="E61" s="55">
        <v>1115</v>
      </c>
      <c r="F61" s="32"/>
      <c r="G61" s="32"/>
      <c r="H61" s="33">
        <v>1264</v>
      </c>
      <c r="I61" s="33"/>
      <c r="J61" s="95"/>
    </row>
    <row r="62" spans="1:11" ht="19.5" customHeight="1" thickBot="1">
      <c r="A62" s="1"/>
      <c r="E62" s="123">
        <f>SUM(E60:E61)</f>
        <v>-376515</v>
      </c>
      <c r="F62" s="123"/>
      <c r="G62" s="32"/>
      <c r="H62" s="123">
        <f>SUM(H60:H61)</f>
        <v>-361190</v>
      </c>
      <c r="I62" s="123"/>
      <c r="J62" s="95"/>
      <c r="K62" s="95">
        <f>+E56-E62</f>
        <v>0</v>
      </c>
    </row>
    <row r="63" spans="1:10" ht="13.5" customHeight="1" thickTop="1">
      <c r="A63" s="1"/>
      <c r="E63" s="55"/>
      <c r="F63" s="32"/>
      <c r="G63" s="32"/>
      <c r="H63" s="55"/>
      <c r="I63" s="32"/>
      <c r="J63" s="95"/>
    </row>
    <row r="64" spans="1:10" ht="13.5" customHeight="1">
      <c r="A64" s="1"/>
      <c r="B64" t="s">
        <v>171</v>
      </c>
      <c r="E64" s="54">
        <f>+E62/339630</f>
        <v>-1.1086034802579277</v>
      </c>
      <c r="F64" s="54"/>
      <c r="G64" s="54"/>
      <c r="H64" s="54">
        <f>+H62/339630</f>
        <v>-1.0634808468038748</v>
      </c>
      <c r="J64" s="95"/>
    </row>
    <row r="65" spans="1:8" ht="13.5" customHeight="1">
      <c r="A65" s="1"/>
      <c r="E65" s="54"/>
      <c r="F65" s="54"/>
      <c r="G65" s="54"/>
      <c r="H65" s="54"/>
    </row>
    <row r="66" spans="1:8" ht="13.5" customHeight="1">
      <c r="A66" s="1"/>
      <c r="B66" s="74" t="s">
        <v>74</v>
      </c>
      <c r="E66" s="54"/>
      <c r="F66" s="54"/>
      <c r="G66" s="54"/>
      <c r="H66" s="54"/>
    </row>
    <row r="67" spans="1:8" ht="13.5" customHeight="1">
      <c r="A67" s="1"/>
      <c r="B67" s="108"/>
      <c r="E67" s="54"/>
      <c r="F67" s="54"/>
      <c r="G67" s="54"/>
      <c r="H67" s="54"/>
    </row>
    <row r="68" spans="1:8" ht="13.5" customHeight="1">
      <c r="A68" s="1"/>
      <c r="B68" s="108"/>
      <c r="E68" s="54"/>
      <c r="F68" s="54"/>
      <c r="G68" s="54"/>
      <c r="H68" s="54"/>
    </row>
    <row r="70" spans="1:6" ht="27.75" customHeight="1">
      <c r="A70" s="1"/>
      <c r="C70" s="36" t="s">
        <v>29</v>
      </c>
      <c r="E70" s="36" t="s">
        <v>28</v>
      </c>
      <c r="F70" s="36"/>
    </row>
    <row r="71" ht="12.75">
      <c r="A71" s="1"/>
    </row>
    <row r="72" spans="1:8" ht="12.75">
      <c r="A72" s="1"/>
      <c r="E72" s="95"/>
      <c r="H72" s="95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</sheetData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.25" footer="0.25"/>
  <pageSetup fitToHeight="1" fitToWidth="1" horizontalDpi="600" verticalDpi="600" orientation="portrait" paperSize="9" scale="79" r:id="rId3"/>
  <headerFooter alignWithMargins="0">
    <oddFooter>&amp;C2</oddFooter>
  </headerFooter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4"/>
  <sheetViews>
    <sheetView zoomScale="80" zoomScaleNormal="80" workbookViewId="0" topLeftCell="A1">
      <selection activeCell="A72" sqref="A72"/>
    </sheetView>
  </sheetViews>
  <sheetFormatPr defaultColWidth="9.140625" defaultRowHeight="12.75"/>
  <cols>
    <col min="1" max="1" width="5.57421875" style="0" customWidth="1"/>
    <col min="4" max="4" width="14.00390625" style="0" customWidth="1"/>
    <col min="5" max="5" width="14.28125" style="0" customWidth="1"/>
    <col min="6" max="6" width="16.28125" style="0" customWidth="1"/>
    <col min="7" max="7" width="10.8515625" style="0" customWidth="1"/>
    <col min="8" max="8" width="11.8515625" style="0" customWidth="1"/>
    <col min="9" max="9" width="3.7109375" style="0" customWidth="1"/>
    <col min="10" max="10" width="11.8515625" style="0" customWidth="1"/>
    <col min="11" max="11" width="4.28125" style="0" customWidth="1"/>
    <col min="12" max="12" width="13.140625" style="0" customWidth="1"/>
  </cols>
  <sheetData>
    <row r="1" ht="19.5" customHeight="1">
      <c r="A1" s="51" t="s">
        <v>38</v>
      </c>
    </row>
    <row r="2" ht="15.75">
      <c r="A2" s="58" t="s">
        <v>60</v>
      </c>
    </row>
    <row r="3" ht="15.75">
      <c r="A3" s="58" t="s">
        <v>152</v>
      </c>
    </row>
    <row r="4" spans="8:10" ht="15">
      <c r="H4" s="78">
        <v>39082</v>
      </c>
      <c r="I4" s="78"/>
      <c r="J4" s="78">
        <v>38717</v>
      </c>
    </row>
    <row r="5" spans="1:10" ht="15.75">
      <c r="A5" s="59" t="s">
        <v>30</v>
      </c>
      <c r="H5" s="8" t="s">
        <v>4</v>
      </c>
      <c r="I5" s="8"/>
      <c r="J5" s="8" t="s">
        <v>4</v>
      </c>
    </row>
    <row r="7" spans="1:38" ht="12.75">
      <c r="A7" s="60" t="s">
        <v>165</v>
      </c>
      <c r="B7" s="60"/>
      <c r="C7" s="60"/>
      <c r="D7" s="60"/>
      <c r="E7" s="60"/>
      <c r="F7" s="60"/>
      <c r="G7" s="60"/>
      <c r="H7" s="69">
        <f>+'is'!M23+'is'!M39</f>
        <v>-14206</v>
      </c>
      <c r="I7" s="62"/>
      <c r="J7" s="62">
        <v>-22013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2.75">
      <c r="A8" s="60"/>
      <c r="B8" s="60"/>
      <c r="C8" s="60"/>
      <c r="D8" s="60"/>
      <c r="E8" s="60"/>
      <c r="F8" s="60"/>
      <c r="G8" s="60"/>
      <c r="H8" s="6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2.75">
      <c r="A9" s="60" t="s">
        <v>31</v>
      </c>
      <c r="B9" s="60"/>
      <c r="C9" s="60"/>
      <c r="D9" s="60"/>
      <c r="E9" s="60"/>
      <c r="F9" s="60"/>
      <c r="G9" s="60"/>
      <c r="H9" s="6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2.75" hidden="1">
      <c r="A10" s="60"/>
      <c r="B10" s="60" t="s">
        <v>111</v>
      </c>
      <c r="C10" s="60"/>
      <c r="D10" s="60"/>
      <c r="E10" s="60"/>
      <c r="F10" s="60"/>
      <c r="G10" s="60"/>
      <c r="H10" s="69">
        <v>0</v>
      </c>
      <c r="I10" s="60"/>
      <c r="J10" s="69">
        <v>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2.75">
      <c r="A11" s="60"/>
      <c r="B11" s="60" t="s">
        <v>40</v>
      </c>
      <c r="C11" s="60"/>
      <c r="D11" s="60"/>
      <c r="E11" s="60"/>
      <c r="F11" s="60"/>
      <c r="G11" s="60"/>
      <c r="H11" s="69">
        <v>357</v>
      </c>
      <c r="I11" s="62"/>
      <c r="J11" s="62">
        <v>671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2.75" hidden="1">
      <c r="A12" s="60"/>
      <c r="B12" s="60" t="s">
        <v>65</v>
      </c>
      <c r="C12" s="60"/>
      <c r="D12" s="60"/>
      <c r="E12" s="60"/>
      <c r="F12" s="60"/>
      <c r="G12" s="60"/>
      <c r="H12" s="69">
        <f>+'[1]CF00'!$AK$25</f>
        <v>0</v>
      </c>
      <c r="I12" s="62"/>
      <c r="J12" s="69">
        <v>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ht="12.75">
      <c r="A13" s="60"/>
      <c r="B13" s="60" t="s">
        <v>112</v>
      </c>
      <c r="C13" s="60"/>
      <c r="D13" s="60"/>
      <c r="E13" s="60"/>
      <c r="F13" s="60"/>
      <c r="G13" s="60"/>
      <c r="H13" s="69"/>
      <c r="I13" s="62"/>
      <c r="J13" s="8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ht="12.75" hidden="1">
      <c r="A14" s="60"/>
      <c r="B14" s="60" t="s">
        <v>113</v>
      </c>
      <c r="C14" s="60"/>
      <c r="D14" s="60"/>
      <c r="E14" s="60"/>
      <c r="F14" s="60"/>
      <c r="G14" s="60"/>
      <c r="H14" s="69">
        <v>0</v>
      </c>
      <c r="I14" s="62"/>
      <c r="J14" s="69">
        <v>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38" ht="12.75" hidden="1">
      <c r="A15" s="60"/>
      <c r="B15" s="60" t="s">
        <v>114</v>
      </c>
      <c r="C15" s="60"/>
      <c r="D15" s="60"/>
      <c r="E15" s="60"/>
      <c r="F15" s="60"/>
      <c r="G15" s="60"/>
      <c r="H15" s="69">
        <v>0</v>
      </c>
      <c r="I15" s="62"/>
      <c r="J15" s="69">
        <v>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1:38" ht="12.75" hidden="1">
      <c r="A16" s="60"/>
      <c r="B16" s="60" t="s">
        <v>141</v>
      </c>
      <c r="C16" s="60"/>
      <c r="D16" s="60"/>
      <c r="E16" s="60"/>
      <c r="F16" s="60"/>
      <c r="G16" s="60"/>
      <c r="H16" s="69">
        <v>0</v>
      </c>
      <c r="I16" s="62"/>
      <c r="J16" s="69">
        <v>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ht="12.75">
      <c r="A17" s="60"/>
      <c r="B17" s="60" t="s">
        <v>140</v>
      </c>
      <c r="C17" s="60"/>
      <c r="D17" s="60"/>
      <c r="E17" s="60"/>
      <c r="F17" s="60"/>
      <c r="G17" s="60"/>
      <c r="H17" s="69">
        <v>0</v>
      </c>
      <c r="I17" s="62"/>
      <c r="J17" s="69">
        <v>3404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ht="12.75">
      <c r="A18" s="60"/>
      <c r="B18" s="60" t="s">
        <v>139</v>
      </c>
      <c r="C18" s="60"/>
      <c r="D18" s="60"/>
      <c r="E18" s="60"/>
      <c r="F18" s="60"/>
      <c r="G18" s="60"/>
      <c r="H18" s="69">
        <v>-2556</v>
      </c>
      <c r="I18" s="62"/>
      <c r="J18" s="69">
        <v>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1:38" ht="12.75">
      <c r="A19" s="60"/>
      <c r="B19" s="60" t="s">
        <v>115</v>
      </c>
      <c r="C19" s="60"/>
      <c r="D19" s="60"/>
      <c r="E19" s="60"/>
      <c r="F19" s="60"/>
      <c r="G19" s="60"/>
      <c r="H19" s="69">
        <v>-14</v>
      </c>
      <c r="I19" s="62"/>
      <c r="J19" s="69">
        <v>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1:38" ht="12.75">
      <c r="A20" s="60"/>
      <c r="B20" s="60" t="s">
        <v>116</v>
      </c>
      <c r="C20" s="60"/>
      <c r="D20" s="60"/>
      <c r="E20" s="60"/>
      <c r="F20" s="60"/>
      <c r="G20" s="60"/>
      <c r="H20" s="69">
        <v>0</v>
      </c>
      <c r="I20" s="62"/>
      <c r="J20" s="6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ht="12.75">
      <c r="A21" s="60"/>
      <c r="B21" s="60" t="s">
        <v>58</v>
      </c>
      <c r="C21" s="60"/>
      <c r="D21" s="60"/>
      <c r="E21" s="60"/>
      <c r="F21" s="60"/>
      <c r="G21" s="60"/>
      <c r="H21" s="69">
        <v>28792</v>
      </c>
      <c r="I21" s="62"/>
      <c r="J21" s="62">
        <v>11092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ht="12.75">
      <c r="A22" s="60"/>
      <c r="B22" s="60" t="s">
        <v>32</v>
      </c>
      <c r="C22" s="60"/>
      <c r="D22" s="60"/>
      <c r="E22" s="60"/>
      <c r="F22" s="60"/>
      <c r="G22" s="60"/>
      <c r="H22" s="69">
        <v>0</v>
      </c>
      <c r="I22" s="62"/>
      <c r="J22" s="62">
        <v>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1:38" ht="12.75">
      <c r="A23" s="60"/>
      <c r="B23" s="60" t="s">
        <v>154</v>
      </c>
      <c r="C23" s="60"/>
      <c r="D23" s="60"/>
      <c r="E23" s="60"/>
      <c r="F23" s="60"/>
      <c r="G23" s="60"/>
      <c r="H23" s="69">
        <v>1100</v>
      </c>
      <c r="I23" s="62"/>
      <c r="J23" s="62">
        <v>690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ht="12.75">
      <c r="A24" s="60"/>
      <c r="B24" s="60" t="s">
        <v>118</v>
      </c>
      <c r="C24" s="60"/>
      <c r="D24" s="60"/>
      <c r="E24" s="60"/>
      <c r="F24" s="60"/>
      <c r="G24" s="60"/>
      <c r="H24" s="69">
        <v>-11960</v>
      </c>
      <c r="I24" s="62"/>
      <c r="J24" s="62">
        <v>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1:38" ht="12.75">
      <c r="A25" s="60"/>
      <c r="B25" s="60" t="s">
        <v>146</v>
      </c>
      <c r="C25" s="60"/>
      <c r="D25" s="60"/>
      <c r="E25" s="60"/>
      <c r="F25" s="60"/>
      <c r="G25" s="60"/>
      <c r="H25" s="69">
        <v>0</v>
      </c>
      <c r="I25" s="62"/>
      <c r="J25" s="62">
        <v>200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ht="12.75">
      <c r="A26" s="60"/>
      <c r="B26" s="60" t="s">
        <v>153</v>
      </c>
      <c r="C26" s="60"/>
      <c r="D26" s="60"/>
      <c r="E26" s="60"/>
      <c r="F26" s="60"/>
      <c r="G26" s="60"/>
      <c r="H26" s="69">
        <v>0</v>
      </c>
      <c r="I26" s="62"/>
      <c r="J26" s="62">
        <v>10021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ht="12.75">
      <c r="A27" s="60"/>
      <c r="B27" s="60" t="s">
        <v>77</v>
      </c>
      <c r="C27" s="60"/>
      <c r="D27" s="60"/>
      <c r="E27" s="60"/>
      <c r="F27" s="60"/>
      <c r="G27" s="60"/>
      <c r="H27" s="69">
        <v>3</v>
      </c>
      <c r="I27" s="62"/>
      <c r="J27" s="69">
        <v>29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ht="12.75">
      <c r="A28" s="60"/>
      <c r="B28" s="60" t="s">
        <v>117</v>
      </c>
      <c r="C28" s="60"/>
      <c r="D28" s="60"/>
      <c r="E28" s="60"/>
      <c r="F28" s="60"/>
      <c r="G28" s="60"/>
      <c r="H28" s="69">
        <v>-6641</v>
      </c>
      <c r="I28" s="62"/>
      <c r="J28" s="62">
        <v>-5360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ht="12.75">
      <c r="A29" s="60"/>
      <c r="B29" s="60" t="s">
        <v>147</v>
      </c>
      <c r="C29" s="60"/>
      <c r="D29" s="60"/>
      <c r="E29" s="60"/>
      <c r="F29" s="60"/>
      <c r="G29" s="60"/>
      <c r="H29" s="69">
        <v>1831</v>
      </c>
      <c r="I29" s="62"/>
      <c r="J29" s="80">
        <v>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ht="12.75" hidden="1">
      <c r="A30" s="60"/>
      <c r="B30" s="60" t="s">
        <v>118</v>
      </c>
      <c r="C30" s="60"/>
      <c r="D30" s="60"/>
      <c r="E30" s="60"/>
      <c r="F30" s="60"/>
      <c r="G30" s="60"/>
      <c r="H30" s="69">
        <v>0</v>
      </c>
      <c r="I30" s="62"/>
      <c r="J30" s="62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ht="12.75" hidden="1">
      <c r="A31" s="60"/>
      <c r="B31" s="60" t="s">
        <v>79</v>
      </c>
      <c r="C31" s="60"/>
      <c r="D31" s="60"/>
      <c r="E31" s="60"/>
      <c r="F31" s="60"/>
      <c r="G31" s="60"/>
      <c r="H31" s="69">
        <v>0</v>
      </c>
      <c r="I31" s="62"/>
      <c r="J31" s="62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ht="8.25" customHeight="1">
      <c r="A32" s="60"/>
      <c r="B32" s="60"/>
      <c r="C32" s="60"/>
      <c r="D32" s="60"/>
      <c r="E32" s="60"/>
      <c r="F32" s="60"/>
      <c r="G32" s="60"/>
      <c r="H32" s="97"/>
      <c r="I32" s="77"/>
      <c r="J32" s="63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ht="12.75">
      <c r="A33" s="60" t="s">
        <v>166</v>
      </c>
      <c r="B33" s="60"/>
      <c r="C33" s="60"/>
      <c r="D33" s="60"/>
      <c r="E33" s="60"/>
      <c r="F33" s="60"/>
      <c r="G33" s="60"/>
      <c r="H33" s="69">
        <f>SUM(H7:H32)</f>
        <v>-3294</v>
      </c>
      <c r="I33" s="62"/>
      <c r="J33" s="62">
        <f>SUM(J7:J32)</f>
        <v>-1266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ht="12.75">
      <c r="A34" s="60"/>
      <c r="B34" s="60"/>
      <c r="C34" s="60"/>
      <c r="D34" s="60"/>
      <c r="E34" s="60"/>
      <c r="F34" s="60"/>
      <c r="G34" s="60"/>
      <c r="H34" s="69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ht="12.75">
      <c r="A35" s="60"/>
      <c r="B35" s="60" t="s">
        <v>155</v>
      </c>
      <c r="C35" s="60"/>
      <c r="D35" s="60"/>
      <c r="E35" s="60"/>
      <c r="F35" s="60"/>
      <c r="G35" s="60"/>
      <c r="H35" s="69">
        <v>3378</v>
      </c>
      <c r="I35" s="62"/>
      <c r="J35" s="62">
        <v>-2914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</row>
    <row r="36" spans="1:38" ht="12.75">
      <c r="A36" s="60"/>
      <c r="B36" s="60" t="s">
        <v>119</v>
      </c>
      <c r="C36" s="60"/>
      <c r="D36" s="60"/>
      <c r="E36" s="60"/>
      <c r="F36" s="60"/>
      <c r="G36" s="60"/>
      <c r="H36" s="69">
        <v>740</v>
      </c>
      <c r="I36" s="62"/>
      <c r="J36" s="69">
        <v>-7634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1:38" ht="12.75">
      <c r="A37" s="60"/>
      <c r="B37" s="60" t="s">
        <v>120</v>
      </c>
      <c r="C37" s="60"/>
      <c r="D37" s="60"/>
      <c r="E37" s="60"/>
      <c r="F37" s="60"/>
      <c r="G37" s="60"/>
      <c r="H37" s="69">
        <v>-921</v>
      </c>
      <c r="I37" s="62"/>
      <c r="J37" s="69">
        <v>-11116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38" ht="12.75">
      <c r="A38" s="60"/>
      <c r="B38" s="60" t="s">
        <v>121</v>
      </c>
      <c r="C38" s="60"/>
      <c r="D38" s="60"/>
      <c r="E38" s="60"/>
      <c r="F38" s="60"/>
      <c r="G38" s="60"/>
      <c r="H38" s="69">
        <v>2241</v>
      </c>
      <c r="I38" s="62"/>
      <c r="J38" s="62">
        <v>18970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1:38" ht="12.75" hidden="1">
      <c r="A39" s="60"/>
      <c r="B39" s="60" t="s">
        <v>122</v>
      </c>
      <c r="C39" s="60"/>
      <c r="D39" s="60"/>
      <c r="E39" s="60"/>
      <c r="F39" s="60"/>
      <c r="G39" s="60"/>
      <c r="H39" s="69">
        <v>0</v>
      </c>
      <c r="I39" s="62"/>
      <c r="J39" s="80">
        <v>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1:38" ht="12.75">
      <c r="A40" s="60"/>
      <c r="B40" s="60"/>
      <c r="C40" s="60"/>
      <c r="D40" s="60"/>
      <c r="E40" s="60"/>
      <c r="F40" s="60"/>
      <c r="G40" s="60"/>
      <c r="H40" s="97"/>
      <c r="I40" s="66"/>
      <c r="J40" s="67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1:38" ht="12.75">
      <c r="A41" s="60" t="s">
        <v>39</v>
      </c>
      <c r="B41" s="60"/>
      <c r="C41" s="60"/>
      <c r="D41" s="60"/>
      <c r="E41" s="60"/>
      <c r="F41" s="60"/>
      <c r="G41" s="60"/>
      <c r="H41" s="69">
        <f>SUM(H33:H40)</f>
        <v>2144</v>
      </c>
      <c r="I41" s="62"/>
      <c r="J41" s="62">
        <f>SUM(J33:J40)</f>
        <v>-3960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1:38" ht="12.75">
      <c r="A42" s="60"/>
      <c r="B42" s="60"/>
      <c r="C42" s="60"/>
      <c r="D42" s="60"/>
      <c r="E42" s="60"/>
      <c r="F42" s="60"/>
      <c r="G42" s="60"/>
      <c r="H42" s="6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1:38" ht="12.75">
      <c r="A43" s="60"/>
      <c r="B43" s="60" t="s">
        <v>33</v>
      </c>
      <c r="C43" s="60"/>
      <c r="D43" s="60"/>
      <c r="E43" s="60"/>
      <c r="F43" s="60"/>
      <c r="G43" s="60"/>
      <c r="H43" s="69">
        <v>-1685</v>
      </c>
      <c r="I43" s="66"/>
      <c r="J43" s="62">
        <v>-3088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1:38" ht="12.75">
      <c r="A44" s="60"/>
      <c r="B44" s="60" t="s">
        <v>124</v>
      </c>
      <c r="C44" s="60"/>
      <c r="D44" s="60"/>
      <c r="E44" s="60"/>
      <c r="F44" s="60"/>
      <c r="G44" s="60"/>
      <c r="H44" s="69">
        <v>1022</v>
      </c>
      <c r="I44" s="66"/>
      <c r="J44" s="80">
        <v>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:38" ht="12.75">
      <c r="A45" s="60"/>
      <c r="B45" s="60" t="s">
        <v>125</v>
      </c>
      <c r="C45" s="60"/>
      <c r="D45" s="60"/>
      <c r="E45" s="60"/>
      <c r="F45" s="60"/>
      <c r="G45" s="60"/>
      <c r="H45" s="69">
        <v>-17</v>
      </c>
      <c r="I45" s="66"/>
      <c r="J45" s="80">
        <v>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38" ht="12.75">
      <c r="A46" s="60"/>
      <c r="B46" s="60" t="s">
        <v>123</v>
      </c>
      <c r="C46" s="60"/>
      <c r="D46" s="60"/>
      <c r="E46" s="60"/>
      <c r="F46" s="60"/>
      <c r="G46" s="60"/>
      <c r="H46" s="69">
        <v>0</v>
      </c>
      <c r="I46" s="66"/>
      <c r="J46" s="69">
        <v>-73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1:38" ht="12.75" hidden="1">
      <c r="A47" s="60"/>
      <c r="B47" s="60" t="s">
        <v>142</v>
      </c>
      <c r="C47" s="60"/>
      <c r="D47" s="60"/>
      <c r="E47" s="60"/>
      <c r="F47" s="60"/>
      <c r="G47" s="60"/>
      <c r="H47" s="69">
        <v>0</v>
      </c>
      <c r="I47" s="66"/>
      <c r="J47" s="80">
        <v>0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1:38" ht="12.75" hidden="1">
      <c r="A48" s="60"/>
      <c r="B48" s="60" t="s">
        <v>124</v>
      </c>
      <c r="C48" s="60"/>
      <c r="D48" s="60"/>
      <c r="E48" s="60"/>
      <c r="F48" s="60"/>
      <c r="G48" s="60"/>
      <c r="H48" s="69">
        <v>0</v>
      </c>
      <c r="I48" s="66"/>
      <c r="J48" s="62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1:38" ht="12.75" hidden="1">
      <c r="A49" s="60"/>
      <c r="B49" s="60" t="s">
        <v>125</v>
      </c>
      <c r="C49" s="60"/>
      <c r="D49" s="60"/>
      <c r="E49" s="60"/>
      <c r="F49" s="60"/>
      <c r="G49" s="60"/>
      <c r="H49" s="69">
        <v>0</v>
      </c>
      <c r="I49" s="66"/>
      <c r="J49" s="62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1:38" ht="9" customHeight="1">
      <c r="A50" s="60"/>
      <c r="B50" s="60"/>
      <c r="C50" s="60"/>
      <c r="D50" s="60"/>
      <c r="E50" s="60"/>
      <c r="F50" s="60"/>
      <c r="G50" s="60"/>
      <c r="H50" s="97"/>
      <c r="I50" s="77"/>
      <c r="J50" s="63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1:38" ht="12.75">
      <c r="A51" s="60" t="s">
        <v>34</v>
      </c>
      <c r="B51" s="60"/>
      <c r="C51" s="60"/>
      <c r="D51" s="60"/>
      <c r="E51" s="60"/>
      <c r="F51" s="60"/>
      <c r="G51" s="60"/>
      <c r="H51" s="69">
        <f>SUM(H41:H50)</f>
        <v>1464</v>
      </c>
      <c r="I51" s="62"/>
      <c r="J51" s="62">
        <f>SUM(J41:J50)</f>
        <v>-7121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1:38" ht="12.75">
      <c r="A52" s="60"/>
      <c r="B52" s="60"/>
      <c r="C52" s="60"/>
      <c r="D52" s="60"/>
      <c r="E52" s="60"/>
      <c r="F52" s="60"/>
      <c r="G52" s="60"/>
      <c r="H52" s="69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1:38" ht="12.75">
      <c r="A53" s="61" t="s">
        <v>35</v>
      </c>
      <c r="B53" s="60"/>
      <c r="C53" s="60"/>
      <c r="D53" s="60"/>
      <c r="E53" s="60"/>
      <c r="F53" s="60"/>
      <c r="G53" s="60"/>
      <c r="H53" s="69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1:38" ht="12.75">
      <c r="A54" s="60"/>
      <c r="B54" s="60" t="s">
        <v>126</v>
      </c>
      <c r="C54" s="60"/>
      <c r="D54" s="60"/>
      <c r="E54" s="60"/>
      <c r="F54" s="60"/>
      <c r="G54" s="60"/>
      <c r="H54" s="81">
        <v>-400</v>
      </c>
      <c r="I54" s="66"/>
      <c r="J54" s="81">
        <v>-98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1:38" ht="12.75">
      <c r="A55" s="60"/>
      <c r="B55" s="60" t="s">
        <v>127</v>
      </c>
      <c r="C55" s="60"/>
      <c r="D55" s="60"/>
      <c r="E55" s="60"/>
      <c r="F55" s="60"/>
      <c r="G55" s="60"/>
      <c r="H55" s="82">
        <v>10</v>
      </c>
      <c r="I55" s="66"/>
      <c r="J55" s="82">
        <v>300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1:38" ht="12.75">
      <c r="A56" s="60"/>
      <c r="B56" s="60" t="s">
        <v>36</v>
      </c>
      <c r="C56" s="60"/>
      <c r="D56" s="60"/>
      <c r="E56" s="60"/>
      <c r="F56" s="60"/>
      <c r="G56" s="60"/>
      <c r="H56" s="82">
        <v>0</v>
      </c>
      <c r="I56" s="66"/>
      <c r="J56" s="82">
        <v>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1:38" ht="12.75" hidden="1">
      <c r="A57" s="60"/>
      <c r="B57" s="60" t="s">
        <v>66</v>
      </c>
      <c r="C57" s="60"/>
      <c r="D57" s="60"/>
      <c r="E57" s="60"/>
      <c r="F57" s="60"/>
      <c r="G57" s="60"/>
      <c r="H57" s="82">
        <f>+'[2]Sheet3'!$AK$64</f>
        <v>0</v>
      </c>
      <c r="I57" s="66"/>
      <c r="J57" s="82">
        <v>0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1:38" ht="12.75" hidden="1">
      <c r="A58" s="60"/>
      <c r="B58" s="60" t="s">
        <v>36</v>
      </c>
      <c r="C58" s="60"/>
      <c r="D58" s="60"/>
      <c r="E58" s="60"/>
      <c r="F58" s="60"/>
      <c r="G58" s="60"/>
      <c r="H58" s="82">
        <f>-H22</f>
        <v>0</v>
      </c>
      <c r="I58" s="66"/>
      <c r="J58" s="79">
        <v>0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1:38" ht="12.75">
      <c r="A59" s="60"/>
      <c r="B59" s="60" t="str">
        <f>+'[2]Sheet3'!$B$76</f>
        <v>Net cash flow on disposal of subsidiary</v>
      </c>
      <c r="C59" s="60"/>
      <c r="D59" s="60"/>
      <c r="E59" s="60"/>
      <c r="F59" s="60"/>
      <c r="G59" s="60"/>
      <c r="H59" s="82">
        <v>0</v>
      </c>
      <c r="I59" s="66"/>
      <c r="J59" s="82">
        <v>2342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1:38" ht="12.75" hidden="1">
      <c r="A60" s="60"/>
      <c r="B60" s="60" t="s">
        <v>128</v>
      </c>
      <c r="C60" s="60"/>
      <c r="D60" s="60"/>
      <c r="E60" s="60"/>
      <c r="F60" s="60"/>
      <c r="G60" s="60"/>
      <c r="H60" s="82">
        <v>0</v>
      </c>
      <c r="I60" s="66"/>
      <c r="J60" s="79">
        <v>0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1:38" ht="12.75">
      <c r="A61" s="60"/>
      <c r="B61" s="60" t="s">
        <v>129</v>
      </c>
      <c r="C61" s="60"/>
      <c r="D61" s="60"/>
      <c r="E61" s="60"/>
      <c r="F61" s="60"/>
      <c r="G61" s="60"/>
      <c r="H61" s="82">
        <v>-525</v>
      </c>
      <c r="I61" s="66"/>
      <c r="J61" s="64">
        <v>-11245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1:38" ht="12.75">
      <c r="A62" s="60"/>
      <c r="B62" s="60" t="s">
        <v>130</v>
      </c>
      <c r="C62" s="60"/>
      <c r="D62" s="60"/>
      <c r="E62" s="60"/>
      <c r="F62" s="60"/>
      <c r="G62" s="60"/>
      <c r="H62" s="82">
        <v>1135</v>
      </c>
      <c r="I62" s="66"/>
      <c r="J62" s="64">
        <v>1</v>
      </c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38" ht="12.75">
      <c r="A63" s="60"/>
      <c r="B63" s="60" t="s">
        <v>131</v>
      </c>
      <c r="C63" s="60"/>
      <c r="D63" s="60"/>
      <c r="E63" s="60"/>
      <c r="F63" s="60"/>
      <c r="G63" s="60"/>
      <c r="H63" s="96">
        <v>0</v>
      </c>
      <c r="I63" s="66"/>
      <c r="J63" s="127">
        <v>0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38" ht="12.75">
      <c r="A64" s="60"/>
      <c r="B64" s="60"/>
      <c r="C64" s="60"/>
      <c r="D64" s="60"/>
      <c r="E64" s="60"/>
      <c r="F64" s="60"/>
      <c r="G64" s="60"/>
      <c r="H64" s="69">
        <f>SUM(H54:H63)</f>
        <v>220</v>
      </c>
      <c r="I64" s="62"/>
      <c r="J64" s="62">
        <f>SUM(J54:J63)</f>
        <v>-8700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1:38" ht="12.75">
      <c r="A65" s="61" t="s">
        <v>37</v>
      </c>
      <c r="B65" s="60"/>
      <c r="C65" s="60"/>
      <c r="D65" s="60"/>
      <c r="E65" s="60"/>
      <c r="F65" s="60"/>
      <c r="G65" s="60"/>
      <c r="H65" s="97"/>
      <c r="I65" s="60"/>
      <c r="J65" s="126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1:38" ht="12.75">
      <c r="A66" s="61"/>
      <c r="B66" s="60" t="s">
        <v>132</v>
      </c>
      <c r="C66" s="60"/>
      <c r="D66" s="60"/>
      <c r="E66" s="60"/>
      <c r="F66" s="60"/>
      <c r="G66" s="60"/>
      <c r="H66" s="82">
        <v>546</v>
      </c>
      <c r="I66" s="60"/>
      <c r="J66" s="82">
        <v>19358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1:38" ht="12.75">
      <c r="A67" s="60"/>
      <c r="B67" s="60" t="s">
        <v>133</v>
      </c>
      <c r="C67" s="60"/>
      <c r="D67" s="60"/>
      <c r="E67" s="60"/>
      <c r="F67" s="60"/>
      <c r="G67" s="60"/>
      <c r="H67" s="82">
        <v>-818</v>
      </c>
      <c r="I67" s="66"/>
      <c r="J67" s="82">
        <v>-83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1:38" ht="12.75">
      <c r="A68" s="60"/>
      <c r="B68" s="60" t="s">
        <v>134</v>
      </c>
      <c r="C68" s="60"/>
      <c r="D68" s="60"/>
      <c r="E68" s="60"/>
      <c r="F68" s="60"/>
      <c r="G68" s="60"/>
      <c r="H68" s="96">
        <v>0</v>
      </c>
      <c r="I68" s="66"/>
      <c r="J68" s="65">
        <v>-398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  <row r="69" spans="1:38" ht="12.75">
      <c r="A69" s="60"/>
      <c r="B69" s="60"/>
      <c r="C69" s="60"/>
      <c r="D69" s="60"/>
      <c r="E69" s="60"/>
      <c r="F69" s="60"/>
      <c r="G69" s="60"/>
      <c r="H69" s="76">
        <f>SUM(H66:H68)</f>
        <v>-272</v>
      </c>
      <c r="I69" s="66"/>
      <c r="J69" s="66">
        <f>SUM(J66:J68)</f>
        <v>18877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</row>
    <row r="70" spans="1:38" ht="12.75">
      <c r="A70" s="60" t="s">
        <v>148</v>
      </c>
      <c r="B70" s="60"/>
      <c r="C70" s="60"/>
      <c r="D70" s="60"/>
      <c r="E70" s="60"/>
      <c r="F70" s="60"/>
      <c r="G70" s="60"/>
      <c r="H70" s="97">
        <v>0</v>
      </c>
      <c r="I70" s="66"/>
      <c r="J70" s="97">
        <v>0</v>
      </c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</row>
    <row r="71" spans="1:38" ht="12.75">
      <c r="A71" s="61" t="s">
        <v>167</v>
      </c>
      <c r="B71" s="60"/>
      <c r="C71" s="60"/>
      <c r="D71" s="60"/>
      <c r="E71" s="60"/>
      <c r="F71" s="60"/>
      <c r="G71" s="60"/>
      <c r="H71" s="69">
        <f>+H51+H64+H69</f>
        <v>1412</v>
      </c>
      <c r="I71" s="62"/>
      <c r="J71" s="62">
        <f>+J51+J64+J69+J70</f>
        <v>3056</v>
      </c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</row>
    <row r="72" spans="1:38" ht="12.75">
      <c r="A72" s="61"/>
      <c r="B72" s="60"/>
      <c r="C72" s="60"/>
      <c r="D72" s="60"/>
      <c r="E72" s="60"/>
      <c r="F72" s="60"/>
      <c r="G72" s="60"/>
      <c r="H72" s="69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</row>
    <row r="73" spans="1:38" ht="12.75">
      <c r="A73" s="61" t="s">
        <v>135</v>
      </c>
      <c r="B73" s="60"/>
      <c r="C73" s="60"/>
      <c r="D73" s="60"/>
      <c r="E73" s="60"/>
      <c r="F73" s="60"/>
      <c r="G73" s="60"/>
      <c r="H73" s="97">
        <v>-64574</v>
      </c>
      <c r="I73" s="66"/>
      <c r="J73" s="67">
        <v>-66726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</row>
    <row r="74" spans="1:38" ht="7.5" customHeight="1">
      <c r="A74" s="60"/>
      <c r="B74" s="60"/>
      <c r="C74" s="60"/>
      <c r="D74" s="60"/>
      <c r="E74" s="60"/>
      <c r="F74" s="60"/>
      <c r="G74" s="60"/>
      <c r="H74" s="69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</row>
    <row r="75" spans="1:38" ht="13.5" customHeight="1" thickBot="1">
      <c r="A75" s="61" t="s">
        <v>57</v>
      </c>
      <c r="B75" s="60"/>
      <c r="C75" s="60"/>
      <c r="D75" s="60"/>
      <c r="E75" s="60"/>
      <c r="F75" s="60"/>
      <c r="G75" s="60"/>
      <c r="H75" s="125">
        <f>+H71+H73</f>
        <v>-63162</v>
      </c>
      <c r="I75" s="66"/>
      <c r="J75" s="68">
        <f>SUM(J71:J73)</f>
        <v>-63670</v>
      </c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</row>
    <row r="76" spans="1:38" ht="13.5" thickTop="1">
      <c r="A76" s="60"/>
      <c r="B76" s="60"/>
      <c r="C76" s="60"/>
      <c r="D76" s="60"/>
      <c r="E76" s="60"/>
      <c r="F76" s="60"/>
      <c r="G76" s="60"/>
      <c r="H76" s="69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</row>
    <row r="77" spans="1:38" ht="15.75">
      <c r="A77" s="11" t="s">
        <v>53</v>
      </c>
      <c r="B77" s="2"/>
      <c r="C77" s="2"/>
      <c r="D77" s="2"/>
      <c r="E77" s="2"/>
      <c r="F77" s="60"/>
      <c r="G77" s="60"/>
      <c r="H77" s="6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</row>
    <row r="78" spans="1:38" ht="15">
      <c r="A78" s="2"/>
      <c r="B78" s="2"/>
      <c r="C78" s="2"/>
      <c r="D78" s="2"/>
      <c r="E78" s="2"/>
      <c r="F78" s="60"/>
      <c r="G78" s="60"/>
      <c r="H78" s="69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</row>
    <row r="79" ht="12.75">
      <c r="H79" s="32"/>
    </row>
    <row r="80" spans="1:38" ht="12.75">
      <c r="A80" s="60" t="s">
        <v>55</v>
      </c>
      <c r="B80" s="60"/>
      <c r="C80" s="60"/>
      <c r="D80" s="60"/>
      <c r="E80" s="69"/>
      <c r="F80" s="60"/>
      <c r="G80" s="60"/>
      <c r="H80" s="69">
        <v>4104</v>
      </c>
      <c r="I80" s="60"/>
      <c r="J80" s="69">
        <v>1680</v>
      </c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</row>
    <row r="81" spans="1:38" ht="12.75">
      <c r="A81" s="60" t="s">
        <v>54</v>
      </c>
      <c r="B81" s="60"/>
      <c r="C81" s="60"/>
      <c r="D81" s="60"/>
      <c r="E81" s="69"/>
      <c r="F81" s="60"/>
      <c r="G81" s="60"/>
      <c r="H81" s="69">
        <v>1639</v>
      </c>
      <c r="I81" s="60"/>
      <c r="J81" s="69">
        <v>534</v>
      </c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</row>
    <row r="82" spans="1:38" ht="12.75">
      <c r="A82" s="60" t="s">
        <v>56</v>
      </c>
      <c r="B82" s="60"/>
      <c r="C82" s="60"/>
      <c r="D82" s="60"/>
      <c r="E82" s="69"/>
      <c r="F82" s="60"/>
      <c r="G82" s="60"/>
      <c r="H82" s="97">
        <f>-67712-1193</f>
        <v>-68905</v>
      </c>
      <c r="I82" s="60"/>
      <c r="J82" s="97">
        <v>-65884</v>
      </c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</row>
    <row r="83" spans="1:38" ht="13.5" customHeight="1">
      <c r="A83" s="60"/>
      <c r="B83" s="60"/>
      <c r="C83" s="60"/>
      <c r="D83" s="60"/>
      <c r="E83" s="76"/>
      <c r="F83" s="60"/>
      <c r="G83" s="60"/>
      <c r="H83" s="76">
        <f>SUM(H80:H82)</f>
        <v>-63162</v>
      </c>
      <c r="I83" s="60"/>
      <c r="J83" s="76">
        <f>SUM(J80:J82)</f>
        <v>-63670</v>
      </c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</row>
    <row r="84" spans="1:38" ht="13.5" customHeight="1">
      <c r="A84" s="60" t="s">
        <v>136</v>
      </c>
      <c r="B84" s="60" t="s">
        <v>137</v>
      </c>
      <c r="C84" s="60"/>
      <c r="D84" s="60"/>
      <c r="E84" s="76"/>
      <c r="F84" s="60"/>
      <c r="G84" s="60"/>
      <c r="H84" s="76">
        <v>0</v>
      </c>
      <c r="I84" s="60"/>
      <c r="J84" s="76">
        <v>0</v>
      </c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</row>
    <row r="85" spans="1:38" ht="13.5" customHeight="1">
      <c r="A85" s="60"/>
      <c r="B85" s="60" t="s">
        <v>138</v>
      </c>
      <c r="C85" s="60"/>
      <c r="D85" s="60"/>
      <c r="E85" s="76"/>
      <c r="F85" s="60"/>
      <c r="G85" s="60"/>
      <c r="H85" s="76">
        <v>0</v>
      </c>
      <c r="I85" s="60"/>
      <c r="J85" s="76">
        <v>0</v>
      </c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</row>
    <row r="86" spans="1:38" ht="15.75" customHeight="1" thickBot="1">
      <c r="A86" s="60"/>
      <c r="B86" s="60"/>
      <c r="C86" s="60"/>
      <c r="D86" s="60"/>
      <c r="E86" s="76"/>
      <c r="F86" s="60"/>
      <c r="G86" s="60"/>
      <c r="H86" s="70">
        <f>SUM(H83:H85)</f>
        <v>-63162</v>
      </c>
      <c r="I86" s="60"/>
      <c r="J86" s="70">
        <f>SUM(J83:J85)</f>
        <v>-63670</v>
      </c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38" ht="13.5" customHeight="1" thickTop="1">
      <c r="A87" s="60"/>
      <c r="B87" s="60"/>
      <c r="C87" s="60"/>
      <c r="D87" s="60"/>
      <c r="E87" s="76"/>
      <c r="F87" s="60"/>
      <c r="G87" s="60"/>
      <c r="H87" s="76"/>
      <c r="I87" s="60"/>
      <c r="J87" s="76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38" ht="12.75">
      <c r="A88" s="60"/>
      <c r="B88" s="60"/>
      <c r="C88" s="60"/>
      <c r="D88" s="60"/>
      <c r="E88" s="60"/>
      <c r="F88" s="60"/>
      <c r="G88" s="60"/>
      <c r="H88" s="6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38" ht="14.25">
      <c r="A89" s="74" t="s">
        <v>74</v>
      </c>
      <c r="B89" s="60"/>
      <c r="C89" s="60"/>
      <c r="D89" s="60"/>
      <c r="E89" s="60"/>
      <c r="F89" s="60"/>
      <c r="G89" s="60"/>
      <c r="H89" s="69">
        <f>+H75-H86</f>
        <v>0</v>
      </c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38" ht="12.75">
      <c r="A90" s="34"/>
      <c r="B90" s="60"/>
      <c r="C90" s="60"/>
      <c r="D90" s="60"/>
      <c r="E90" s="60"/>
      <c r="F90" s="60"/>
      <c r="G90" s="60"/>
      <c r="H90" s="6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38" ht="12.75">
      <c r="A91" s="60"/>
      <c r="B91" s="60"/>
      <c r="C91" s="60"/>
      <c r="D91" s="60"/>
      <c r="E91" s="60"/>
      <c r="F91" s="60"/>
      <c r="G91" s="60"/>
      <c r="H91" s="6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38" ht="12.75">
      <c r="A92" s="60"/>
      <c r="B92" s="60"/>
      <c r="C92" s="60"/>
      <c r="D92" s="60"/>
      <c r="E92" s="60"/>
      <c r="F92" s="60"/>
      <c r="G92" s="60"/>
      <c r="H92" s="6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38" ht="20.25">
      <c r="A93" s="60"/>
      <c r="B93" s="60"/>
      <c r="C93" s="60"/>
      <c r="D93" s="27" t="s">
        <v>67</v>
      </c>
      <c r="E93" s="60"/>
      <c r="F93" s="28" t="s">
        <v>68</v>
      </c>
      <c r="G93" s="60"/>
      <c r="H93" s="69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38" ht="12.75">
      <c r="A94" s="60"/>
      <c r="B94" s="60"/>
      <c r="C94" s="60"/>
      <c r="D94" s="60"/>
      <c r="E94" s="60"/>
      <c r="F94" s="60"/>
      <c r="G94" s="60"/>
      <c r="H94" s="69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  <row r="95" spans="1:38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</row>
    <row r="96" spans="1:38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</row>
    <row r="97" spans="1:38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</row>
    <row r="98" spans="1:38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</row>
    <row r="99" spans="1:38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</row>
    <row r="100" spans="1:38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</row>
    <row r="101" spans="1:38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</row>
    <row r="102" spans="1:38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</row>
    <row r="103" spans="1:38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</row>
    <row r="104" spans="1:38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</row>
    <row r="105" spans="1:38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</row>
    <row r="106" spans="1:38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</row>
    <row r="107" spans="1:38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</row>
    <row r="108" spans="1:38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</row>
    <row r="109" spans="1:38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</row>
    <row r="110" spans="1:38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1:38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1:38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1:38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1:38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1:38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  <row r="116" spans="1:38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</row>
    <row r="117" spans="1:38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  <row r="118" spans="1:38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</row>
    <row r="119" spans="1:38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</row>
    <row r="120" spans="1:38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</row>
    <row r="121" spans="1:38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</row>
    <row r="122" spans="1:38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</row>
    <row r="123" spans="1:38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</row>
    <row r="124" spans="1:38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</row>
    <row r="125" spans="1:38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</row>
    <row r="126" spans="1:38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</row>
    <row r="127" spans="1:38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</row>
    <row r="128" spans="1:38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</row>
    <row r="129" spans="1:38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</row>
    <row r="130" spans="1:38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</row>
    <row r="131" spans="1:38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</row>
    <row r="132" spans="1:38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</row>
    <row r="133" spans="1:38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</row>
    <row r="134" spans="1:38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</row>
    <row r="135" spans="1:38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</row>
    <row r="136" spans="1:38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</row>
    <row r="137" spans="1:38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</row>
    <row r="138" spans="1:38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</row>
    <row r="139" spans="1:38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</row>
    <row r="140" spans="1:38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</row>
    <row r="141" spans="1:38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</row>
    <row r="142" spans="1:38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</row>
    <row r="143" spans="1:38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</row>
    <row r="144" spans="1:38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</row>
    <row r="145" spans="1:38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</row>
    <row r="146" spans="1:38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</row>
    <row r="147" spans="1:38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</row>
    <row r="148" spans="1:38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</row>
    <row r="149" spans="1:38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</row>
    <row r="150" spans="1:38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</row>
    <row r="151" spans="1:38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</row>
    <row r="152" spans="1:38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</row>
    <row r="153" spans="1:38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</row>
    <row r="154" spans="1:38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</row>
    <row r="155" spans="1:38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</row>
    <row r="156" spans="1:38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</row>
    <row r="157" spans="1:38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</row>
    <row r="158" spans="1:38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</row>
    <row r="159" spans="1:38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</row>
    <row r="160" spans="1:38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</row>
    <row r="161" spans="1:38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</row>
    <row r="162" spans="1:38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</row>
    <row r="163" spans="1:38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</row>
    <row r="164" spans="1:38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</row>
    <row r="165" spans="1:38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</row>
    <row r="166" spans="1:38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</row>
    <row r="167" spans="1:38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</row>
    <row r="168" spans="1:38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</row>
    <row r="169" spans="1:38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</row>
    <row r="170" spans="1:38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</row>
    <row r="171" spans="1:38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</row>
    <row r="172" spans="1:38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</row>
    <row r="173" spans="1:38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</row>
    <row r="174" spans="1:38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</row>
    <row r="175" spans="1:38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</row>
    <row r="176" spans="1:38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</row>
    <row r="177" spans="1:38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</row>
    <row r="178" spans="1:38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</row>
    <row r="179" spans="1:38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</row>
    <row r="180" spans="1:38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</row>
    <row r="181" spans="1:38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</row>
    <row r="182" spans="1:38" ht="12.7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</row>
    <row r="183" spans="1:38" ht="12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</row>
    <row r="184" spans="1:38" ht="12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</row>
    <row r="185" spans="1:38" ht="12.7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</row>
    <row r="186" spans="1:38" ht="12.7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</row>
    <row r="187" spans="1:38" ht="12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</row>
    <row r="188" spans="1:38" ht="12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</row>
    <row r="189" spans="1:38" ht="12.7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</row>
    <row r="190" spans="1:38" ht="12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</row>
    <row r="191" spans="1:38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</row>
    <row r="192" spans="1:38" ht="12.7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</row>
    <row r="193" spans="1:38" ht="12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</row>
    <row r="194" spans="1:38" ht="12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</row>
    <row r="195" spans="1:38" ht="12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</row>
    <row r="196" spans="1:38" ht="12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</row>
    <row r="197" spans="1:38" ht="12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</row>
    <row r="198" spans="1:38" ht="12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</row>
    <row r="199" spans="1:38" ht="12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</row>
    <row r="200" spans="1:38" ht="12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</row>
    <row r="201" spans="1:38" ht="12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</row>
    <row r="202" spans="1:38" ht="12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</row>
    <row r="203" spans="1:38" ht="12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</row>
    <row r="204" spans="1:38" ht="12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</row>
    <row r="205" spans="1:38" ht="12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</row>
    <row r="206" spans="1:38" ht="12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</row>
    <row r="207" spans="1:38" ht="12.7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</row>
    <row r="208" spans="1:38" ht="12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</row>
    <row r="209" spans="1:38" ht="12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</row>
    <row r="210" spans="1:38" ht="12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</row>
    <row r="211" spans="1:38" ht="12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</row>
    <row r="212" spans="1:38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</row>
    <row r="213" spans="1:38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</row>
    <row r="214" spans="1:38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</row>
    <row r="215" spans="1:38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</row>
    <row r="216" spans="1:38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</row>
    <row r="217" spans="1:38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</row>
    <row r="218" spans="1:38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</row>
    <row r="219" spans="1:38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</row>
    <row r="220" spans="1:38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</row>
    <row r="221" spans="1:38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</row>
    <row r="222" spans="1:38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</row>
    <row r="223" spans="1:38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</row>
    <row r="224" spans="1:38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</row>
    <row r="225" spans="1:38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</row>
    <row r="226" spans="1:38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</row>
    <row r="227" spans="1:38" ht="12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</row>
    <row r="228" spans="1:38" ht="12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</row>
    <row r="229" spans="1:38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</row>
    <row r="230" spans="1:38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</row>
    <row r="231" spans="1:38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</row>
    <row r="232" spans="1:38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</row>
    <row r="233" spans="1:38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</row>
    <row r="234" spans="1:38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</row>
    <row r="235" spans="1:38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</row>
    <row r="236" spans="1:38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</row>
    <row r="237" spans="1:38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</row>
    <row r="238" spans="1:38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</row>
    <row r="239" spans="1:38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</row>
    <row r="240" spans="1:38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</row>
    <row r="241" spans="1:38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</row>
    <row r="242" spans="1:38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</row>
    <row r="243" spans="1:38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</row>
    <row r="244" spans="1:38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</row>
    <row r="245" spans="1:38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</row>
    <row r="246" spans="1:38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</row>
    <row r="247" spans="1:38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</row>
    <row r="248" spans="1:38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</row>
    <row r="249" spans="1:38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</row>
    <row r="250" spans="1:38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</row>
    <row r="251" spans="1:38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</row>
    <row r="252" spans="1:38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</row>
    <row r="253" spans="1:38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</row>
    <row r="254" spans="1:38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</row>
    <row r="255" spans="1:38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</row>
    <row r="256" spans="1:38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</row>
    <row r="257" spans="1:38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</row>
    <row r="258" spans="1:38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</row>
    <row r="259" spans="1:38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</row>
    <row r="260" spans="1:38" ht="12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</row>
    <row r="261" spans="1:38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</row>
    <row r="262" spans="1:38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</row>
    <row r="263" spans="1:38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</row>
    <row r="264" spans="1:38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</row>
    <row r="265" spans="1:38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</row>
    <row r="266" spans="1:38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</row>
    <row r="267" spans="1:38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</row>
    <row r="268" spans="1:38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</row>
    <row r="269" spans="1:38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</row>
    <row r="270" spans="1:38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</row>
    <row r="271" spans="1:38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</row>
    <row r="272" spans="1:38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</row>
    <row r="273" spans="1:38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</row>
    <row r="274" spans="1:38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</row>
    <row r="275" spans="1:38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</row>
    <row r="276" spans="1:38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</row>
    <row r="277" spans="1:38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</row>
    <row r="278" spans="1:38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</row>
    <row r="279" spans="1:38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</row>
    <row r="280" spans="1:38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</row>
    <row r="281" spans="1:38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</row>
    <row r="282" spans="1:38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</row>
    <row r="283" spans="1:38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</row>
    <row r="284" spans="1:38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</row>
    <row r="285" spans="1:38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</row>
    <row r="286" spans="1:38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</row>
    <row r="287" spans="1:38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</row>
    <row r="288" spans="1:38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</row>
    <row r="289" spans="1:38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</row>
    <row r="290" spans="1:38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</row>
    <row r="291" spans="1:38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</row>
    <row r="292" spans="1:38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</row>
    <row r="293" spans="1:38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</row>
    <row r="294" spans="1:38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</row>
    <row r="295" spans="1:38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</row>
    <row r="296" spans="1:38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</row>
    <row r="297" spans="1:38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</row>
    <row r="298" spans="1:38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</row>
    <row r="299" spans="1:38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</row>
    <row r="300" spans="1:38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</row>
    <row r="301" spans="1:38" ht="12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</row>
    <row r="302" spans="1:38" ht="12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</row>
    <row r="303" spans="1:38" ht="12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</row>
    <row r="304" spans="1:38" ht="12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</row>
    <row r="305" spans="1:38" ht="12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</row>
    <row r="306" spans="1:38" ht="12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</row>
    <row r="307" spans="1:38" ht="12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</row>
    <row r="308" spans="1:38" ht="12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</row>
    <row r="309" spans="1:38" ht="12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</row>
    <row r="310" spans="1:38" ht="12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</row>
    <row r="311" spans="1:38" ht="12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</row>
    <row r="312" spans="1:38" ht="12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</row>
    <row r="313" spans="1:38" ht="12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</row>
    <row r="314" spans="1:38" ht="12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</row>
    <row r="315" spans="1:38" ht="12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</row>
    <row r="316" spans="1:38" ht="12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</row>
    <row r="317" spans="1:38" ht="12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</row>
    <row r="318" spans="1:38" ht="12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</row>
    <row r="319" spans="1:38" ht="12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</row>
    <row r="320" spans="1:38" ht="12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</row>
    <row r="321" spans="1:38" ht="12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</row>
    <row r="322" spans="1:38" ht="12.7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</row>
    <row r="323" spans="1:38" ht="12.7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</row>
    <row r="324" spans="1:38" ht="12.7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</row>
    <row r="325" spans="1:38" ht="12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</row>
    <row r="326" spans="1:38" ht="12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</row>
    <row r="327" spans="1:38" ht="12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</row>
    <row r="328" spans="1:38" ht="12.7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</row>
    <row r="329" spans="1:38" ht="12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</row>
    <row r="330" spans="1:38" ht="12.7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</row>
    <row r="331" spans="1:38" ht="12.7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</row>
    <row r="332" spans="1:38" ht="12.7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</row>
    <row r="333" spans="1:38" ht="12.7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</row>
    <row r="334" spans="1:38" ht="12.7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</row>
    <row r="335" spans="1:38" ht="12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</row>
    <row r="336" spans="1:38" ht="12.7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</row>
    <row r="337" spans="1:38" ht="12.7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</row>
    <row r="338" spans="1:38" ht="12.7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</row>
    <row r="339" spans="1:38" ht="12.7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</row>
    <row r="340" spans="1:38" ht="12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</row>
    <row r="341" spans="1:38" ht="12.7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</row>
    <row r="342" spans="1:38" ht="12.7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</row>
    <row r="343" spans="1:38" ht="12.7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</row>
    <row r="344" spans="1:38" ht="12.7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</row>
    <row r="345" spans="1:38" ht="12.7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</row>
    <row r="346" spans="1:38" ht="12.7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</row>
    <row r="347" spans="1:38" ht="12.7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</row>
    <row r="348" spans="1:38" ht="12.7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</row>
    <row r="349" spans="1:38" ht="12.7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</row>
    <row r="350" spans="1:38" ht="12.7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</row>
    <row r="351" spans="1:38" ht="12.7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</row>
    <row r="352" spans="1:38" ht="12.7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</row>
    <row r="353" spans="1:38" ht="12.7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</row>
    <row r="354" spans="1:38" ht="12.7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</row>
    <row r="355" spans="1:38" ht="12.7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</row>
    <row r="356" spans="1:38" ht="12.7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</row>
    <row r="357" spans="1:38" ht="12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</row>
    <row r="358" spans="1:38" ht="12.7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</row>
    <row r="359" spans="1:38" ht="12.7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</row>
    <row r="360" spans="1:38" ht="12.7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</row>
    <row r="361" spans="1:38" ht="12.7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</row>
    <row r="362" spans="1:38" ht="12.7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</row>
    <row r="363" spans="1:38" ht="12.7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</row>
    <row r="364" spans="1:38" ht="12.7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</row>
    <row r="365" spans="1:38" ht="12.7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</row>
    <row r="366" spans="1:38" ht="12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</row>
    <row r="367" spans="1:38" ht="12.7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</row>
    <row r="368" spans="1:38" ht="12.7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</row>
    <row r="369" spans="1:38" ht="12.7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</row>
    <row r="370" spans="1:38" ht="12.7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</row>
    <row r="371" spans="1:38" ht="12.7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</row>
    <row r="372" spans="1:38" ht="12.7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</row>
    <row r="373" spans="1:38" ht="12.7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</row>
    <row r="374" spans="1:38" ht="12.7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</row>
    <row r="375" spans="1:38" ht="12.7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</row>
    <row r="376" spans="1:38" ht="12.7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</row>
    <row r="377" spans="1:38" ht="12.7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</row>
    <row r="378" spans="1:38" ht="12.7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</row>
    <row r="379" spans="1:38" ht="12.7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</row>
    <row r="380" spans="1:38" ht="12.7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</row>
    <row r="381" spans="1:38" ht="12.7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</row>
    <row r="382" spans="1:38" ht="12.7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</row>
    <row r="383" spans="1:38" ht="12.7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</row>
    <row r="384" spans="1:38" ht="12.7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</row>
    <row r="385" spans="1:38" ht="12.7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</row>
    <row r="386" spans="1:38" ht="12.7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</row>
    <row r="387" spans="1:38" ht="12.7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</row>
    <row r="388" spans="1:38" ht="12.7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</row>
    <row r="389" spans="1:38" ht="12.7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</row>
    <row r="390" spans="1:38" ht="12.7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</row>
    <row r="391" spans="1:38" ht="12.7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</row>
    <row r="392" spans="1:38" ht="12.7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</row>
    <row r="393" spans="1:38" ht="12.7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</row>
    <row r="394" spans="1:38" ht="12.7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</row>
    <row r="395" spans="1:38" ht="12.7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</row>
    <row r="396" spans="1:38" ht="12.7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</row>
    <row r="397" spans="1:38" ht="12.7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</row>
    <row r="398" spans="1:38" ht="12.7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</row>
    <row r="399" spans="1:38" ht="12.7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</row>
    <row r="400" spans="1:38" ht="12.7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</row>
    <row r="401" spans="1:38" ht="12.7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</row>
    <row r="402" spans="1:38" ht="12.7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</row>
    <row r="403" spans="1:38" ht="12.7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</row>
    <row r="404" spans="1:38" ht="12.7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</row>
    <row r="405" spans="1:38" ht="12.7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</row>
    <row r="406" spans="1:38" ht="12.7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</row>
    <row r="407" spans="1:38" ht="12.7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</row>
    <row r="408" spans="1:38" ht="12.7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</row>
    <row r="409" spans="1:38" ht="12.7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</row>
    <row r="410" spans="1:38" ht="12.7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</row>
    <row r="411" spans="1:38" ht="12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</row>
    <row r="412" spans="1:38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</row>
    <row r="413" spans="1:38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</row>
    <row r="414" spans="1:38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</row>
    <row r="415" spans="1:38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</row>
    <row r="416" spans="1:38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</row>
    <row r="417" spans="1:38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</row>
    <row r="418" spans="1:38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</row>
    <row r="419" spans="1:38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</row>
    <row r="420" spans="1:38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</row>
    <row r="421" spans="1:38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</row>
    <row r="422" spans="1:38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</row>
    <row r="423" spans="1:38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</row>
    <row r="424" spans="1:38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</row>
    <row r="425" spans="1:38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</row>
    <row r="426" spans="1:38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</row>
    <row r="427" spans="1:38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</row>
    <row r="428" spans="1:38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</row>
    <row r="429" spans="1:38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</row>
    <row r="430" spans="1:38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</row>
    <row r="431" spans="1:38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</row>
    <row r="432" spans="1:38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</row>
    <row r="433" spans="1:38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</row>
    <row r="434" spans="1:38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</row>
    <row r="435" spans="1:38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</row>
    <row r="436" spans="1:38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</row>
    <row r="437" spans="1:38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</row>
    <row r="438" spans="1:38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</row>
    <row r="439" spans="1:38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</row>
    <row r="440" spans="1:38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</row>
    <row r="441" spans="1:38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</row>
    <row r="442" spans="1:38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</row>
    <row r="443" spans="1:38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</row>
    <row r="444" spans="1:38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</row>
    <row r="445" spans="1:38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</row>
    <row r="446" spans="1:38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</row>
    <row r="447" spans="1:38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</row>
    <row r="448" spans="1:38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</row>
    <row r="449" spans="1:38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</row>
    <row r="450" spans="1:38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</row>
    <row r="451" spans="1:38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</row>
    <row r="452" spans="1:38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</row>
    <row r="453" spans="1:38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</row>
    <row r="454" spans="1:38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</row>
    <row r="455" spans="1:38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</row>
    <row r="456" spans="1:38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</row>
    <row r="457" spans="1:38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</row>
    <row r="458" spans="1:38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</row>
    <row r="459" spans="1:38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</row>
    <row r="460" spans="1:38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</row>
    <row r="461" spans="1:38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</row>
    <row r="462" spans="1:38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</row>
    <row r="463" spans="1:38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</row>
    <row r="464" spans="1:38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</row>
    <row r="465" spans="1:38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</row>
    <row r="466" spans="1:38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</row>
    <row r="467" spans="1:38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</row>
    <row r="468" spans="1:38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</row>
    <row r="469" spans="1:38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</row>
    <row r="470" spans="1:38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</row>
    <row r="471" spans="1:38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</row>
    <row r="472" spans="1:38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</row>
    <row r="473" spans="1:38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</row>
    <row r="474" spans="1:38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</row>
    <row r="475" spans="1:38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</row>
    <row r="476" spans="1:38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</row>
    <row r="477" spans="1:38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</row>
    <row r="478" spans="1:38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</row>
    <row r="479" spans="1:38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</row>
    <row r="480" spans="1:38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</row>
    <row r="481" spans="1:38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</row>
    <row r="482" spans="1:38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</row>
    <row r="483" spans="1:38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</row>
    <row r="484" spans="1:38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</row>
    <row r="485" spans="1:38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</row>
    <row r="486" spans="1:38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</row>
    <row r="487" spans="1:38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</row>
    <row r="488" spans="1:38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</row>
    <row r="489" spans="1:38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</row>
    <row r="490" spans="1:38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</row>
    <row r="491" spans="1:38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</row>
    <row r="492" spans="1:38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</row>
    <row r="493" spans="1:38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</row>
    <row r="494" spans="1:38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</row>
    <row r="495" spans="1:38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</row>
    <row r="496" spans="1:38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</row>
    <row r="497" spans="1:38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</row>
    <row r="498" spans="1:38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</row>
    <row r="499" spans="1:38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</row>
    <row r="500" spans="1:38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</row>
    <row r="501" spans="1:38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</row>
    <row r="502" spans="1:38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</row>
    <row r="503" spans="1:38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</row>
    <row r="504" spans="1:38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</row>
    <row r="505" spans="1:38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</row>
    <row r="506" spans="1:38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</row>
    <row r="507" spans="1:38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</row>
    <row r="508" spans="1:38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</row>
    <row r="509" spans="1:38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</row>
    <row r="510" spans="1:38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</row>
    <row r="511" spans="1:38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</row>
    <row r="512" spans="1:38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</row>
    <row r="513" spans="1:38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</row>
    <row r="514" spans="1:38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</row>
    <row r="515" spans="1:38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</row>
    <row r="516" spans="1:38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</row>
    <row r="517" spans="1:38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</row>
    <row r="518" spans="1:38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</row>
    <row r="519" spans="1:38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</row>
    <row r="520" spans="1:38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</row>
    <row r="521" spans="1:38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</row>
    <row r="522" spans="1:38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</row>
    <row r="523" spans="1:38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</row>
    <row r="524" spans="1:38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</row>
    <row r="525" spans="1:38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</row>
    <row r="526" spans="1:38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</row>
    <row r="527" spans="1:38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</row>
    <row r="528" spans="1:38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</row>
    <row r="529" spans="1:38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</row>
    <row r="530" spans="1:38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</row>
    <row r="531" spans="1:38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</row>
    <row r="532" spans="1:38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</row>
    <row r="533" spans="1:38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</row>
    <row r="534" spans="1:38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</row>
    <row r="535" spans="1:38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</row>
    <row r="536" spans="1:38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</row>
    <row r="537" spans="1:38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</row>
    <row r="538" spans="1:38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</row>
    <row r="539" spans="1:38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</row>
    <row r="540" spans="1:38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</row>
    <row r="541" spans="1:38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</row>
    <row r="542" spans="1:38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</row>
    <row r="543" spans="1:38" ht="12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</row>
    <row r="544" spans="1:38" ht="12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</row>
    <row r="545" spans="1:38" ht="12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</row>
    <row r="546" spans="1:38" ht="12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</row>
    <row r="547" spans="1:38" ht="12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</row>
    <row r="548" spans="1:38" ht="12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</row>
    <row r="549" spans="1:38" ht="12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</row>
    <row r="550" spans="1:38" ht="12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</row>
    <row r="551" spans="1:38" ht="12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</row>
    <row r="552" spans="1:38" ht="12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</row>
    <row r="553" spans="1:38" ht="12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</row>
    <row r="554" spans="1:38" ht="12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</row>
    <row r="555" spans="1:38" ht="12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</row>
    <row r="556" spans="1:38" ht="12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</row>
    <row r="557" spans="1:38" ht="12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</row>
    <row r="558" spans="1:38" ht="12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</row>
    <row r="559" spans="1:38" ht="12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</row>
    <row r="560" spans="1:38" ht="12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</row>
    <row r="561" spans="1:38" ht="12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</row>
    <row r="562" spans="1:38" ht="12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</row>
    <row r="563" spans="1:38" ht="12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</row>
    <row r="564" spans="1:38" ht="12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</row>
    <row r="565" spans="1:38" ht="12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</row>
    <row r="566" spans="1:38" ht="12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</row>
    <row r="567" spans="1:38" ht="12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</row>
    <row r="568" spans="1:38" ht="12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</row>
    <row r="569" spans="1:38" ht="12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</row>
    <row r="570" spans="1:38" ht="12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</row>
    <row r="571" spans="1:38" ht="12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</row>
    <row r="572" spans="1:38" ht="12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</row>
    <row r="573" spans="1:38" ht="12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</row>
    <row r="574" spans="1:38" ht="12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</row>
    <row r="575" spans="1:38" ht="12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</row>
    <row r="576" spans="1:38" ht="12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</row>
    <row r="577" spans="1:38" ht="12.7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</row>
    <row r="578" spans="1:38" ht="12.7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</row>
    <row r="579" spans="1:38" ht="12.7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</row>
    <row r="580" spans="1:38" ht="12.7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</row>
    <row r="581" spans="1:38" ht="12.7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</row>
    <row r="582" spans="1:38" ht="12.7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</row>
    <row r="583" spans="1:38" ht="12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</row>
    <row r="584" spans="1:38" ht="12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</row>
    <row r="585" spans="1:38" ht="12.7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</row>
    <row r="586" spans="1:38" ht="12.7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</row>
    <row r="587" spans="1:38" ht="12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</row>
    <row r="588" spans="1:38" ht="12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</row>
    <row r="589" spans="1:38" ht="12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</row>
    <row r="590" spans="1:38" ht="12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</row>
    <row r="591" spans="1:38" ht="12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</row>
    <row r="592" spans="1:38" ht="12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</row>
    <row r="593" spans="1:38" ht="12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</row>
    <row r="594" spans="1:38" ht="12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</row>
    <row r="595" spans="1:38" ht="12.7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</row>
    <row r="596" spans="1:38" ht="12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</row>
    <row r="597" spans="1:38" ht="12.7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</row>
    <row r="598" spans="1:38" ht="12.7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</row>
    <row r="599" spans="1:38" ht="12.7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</row>
    <row r="600" spans="1:38" ht="12.7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</row>
    <row r="601" spans="1:38" ht="12.7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</row>
    <row r="602" spans="1:38" ht="12.7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</row>
    <row r="603" spans="1:38" ht="12.7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</row>
    <row r="604" spans="1:38" ht="12.7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</row>
    <row r="605" spans="1:38" ht="12.7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</row>
    <row r="606" spans="1:38" ht="12.7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</row>
    <row r="607" spans="1:38" ht="12.7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</row>
    <row r="608" spans="1:38" ht="12.7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</row>
    <row r="609" spans="1:38" ht="12.7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</row>
    <row r="610" spans="1:38" ht="12.7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</row>
    <row r="611" spans="1:38" ht="12.7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</row>
    <row r="612" spans="1:38" ht="12.7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</row>
    <row r="613" spans="1:38" ht="12.7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</row>
    <row r="614" spans="1:38" ht="12.7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</row>
    <row r="615" spans="1:38" ht="12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</row>
    <row r="616" spans="1:38" ht="12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</row>
    <row r="617" spans="1:38" ht="12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</row>
    <row r="618" spans="1:38" ht="12.7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</row>
    <row r="619" spans="1:38" ht="12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</row>
    <row r="620" spans="1:38" ht="12.7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</row>
    <row r="621" spans="1:38" ht="12.7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</row>
    <row r="622" spans="1:38" ht="12.7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</row>
    <row r="623" spans="1:38" ht="12.7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</row>
    <row r="624" spans="1:38" ht="12.7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</row>
    <row r="625" spans="1:38" ht="12.7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</row>
    <row r="626" spans="1:38" ht="12.7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</row>
    <row r="627" spans="1:38" ht="12.7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</row>
    <row r="628" spans="1:38" ht="12.7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</row>
    <row r="629" spans="1:38" ht="12.7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</row>
    <row r="630" spans="1:38" ht="12.7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</row>
    <row r="631" spans="1:38" ht="12.7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</row>
    <row r="632" spans="1:38" ht="12.7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</row>
    <row r="633" spans="1:38" ht="12.7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</row>
    <row r="634" spans="1:38" ht="12.7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</row>
    <row r="635" spans="1:38" ht="12.7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</row>
    <row r="636" spans="1:38" ht="12.7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</row>
    <row r="637" spans="1:38" ht="12.7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</row>
    <row r="638" spans="1:38" ht="12.7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</row>
    <row r="639" spans="1:38" ht="12.7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</row>
    <row r="640" spans="1:38" ht="12.7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</row>
    <row r="641" spans="1:38" ht="12.7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</row>
    <row r="642" spans="1:38" ht="12.7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</row>
    <row r="643" spans="1:38" ht="12.7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</row>
    <row r="644" spans="1:38" ht="12.7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</row>
    <row r="645" spans="1:38" ht="12.7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</row>
    <row r="646" spans="1:38" ht="12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</row>
    <row r="647" spans="1:38" ht="12.7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</row>
    <row r="648" spans="1:38" ht="12.7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</row>
    <row r="649" spans="1:38" ht="12.7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</row>
    <row r="650" spans="1:38" ht="12.7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</row>
    <row r="651" spans="1:38" ht="12.7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</row>
    <row r="652" spans="1:38" ht="12.7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</row>
    <row r="653" spans="1:38" ht="12.7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</row>
    <row r="654" spans="1:38" ht="12.7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</row>
    <row r="655" spans="1:38" ht="12.7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</row>
    <row r="656" spans="1:38" ht="12.7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</row>
    <row r="657" spans="1:38" ht="12.7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</row>
    <row r="658" spans="1:38" ht="12.7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</row>
    <row r="659" spans="1:38" ht="12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</row>
    <row r="660" spans="1:38" ht="12.7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</row>
    <row r="661" spans="1:38" ht="12.7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</row>
    <row r="662" spans="1:38" ht="12.7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</row>
    <row r="663" spans="1:38" ht="12.7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</row>
    <row r="664" spans="1:38" ht="12.7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</row>
    <row r="665" spans="1:38" ht="12.7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</row>
    <row r="666" spans="1:38" ht="12.7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</row>
    <row r="667" spans="1:38" ht="12.7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</row>
    <row r="668" spans="1:38" ht="12.7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</row>
    <row r="669" spans="1:38" ht="12.7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</row>
    <row r="670" spans="1:38" ht="12.7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</row>
    <row r="671" spans="1:38" ht="12.7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</row>
    <row r="672" spans="1:38" ht="12.7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</row>
    <row r="673" spans="1:38" ht="12.7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</row>
    <row r="674" spans="1:38" ht="12.7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</row>
    <row r="675" spans="1:38" ht="12.7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</row>
    <row r="676" spans="1:38" ht="12.7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</row>
    <row r="677" spans="1:38" ht="12.7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</row>
    <row r="678" spans="1:38" ht="12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</row>
    <row r="679" spans="1:38" ht="12.7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</row>
    <row r="680" spans="1:38" ht="12.7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</row>
    <row r="681" spans="1:38" ht="12.7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</row>
    <row r="682" spans="1:38" ht="12.7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</row>
    <row r="683" spans="1:38" ht="12.7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</row>
    <row r="684" spans="1:38" ht="12.7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</row>
    <row r="685" spans="1:38" ht="12.7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</row>
    <row r="686" spans="1:38" ht="12.7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</row>
    <row r="687" spans="1:38" ht="12.7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</row>
    <row r="688" spans="1:38" ht="12.7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</row>
    <row r="689" spans="1:38" ht="12.7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</row>
    <row r="690" spans="1:38" ht="12.7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</row>
    <row r="691" spans="1:38" ht="12.7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</row>
    <row r="692" spans="1:38" ht="12.7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</row>
    <row r="693" spans="1:38" ht="12.7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</row>
    <row r="694" spans="1:38" ht="12.7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</row>
    <row r="695" spans="1:38" ht="12.7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</row>
    <row r="696" spans="1:38" ht="12.7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</row>
    <row r="697" spans="1:38" ht="12.7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</row>
    <row r="698" spans="1:38" ht="12.7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</row>
    <row r="699" spans="1:38" ht="12.7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</row>
    <row r="700" spans="1:38" ht="12.7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</row>
    <row r="701" spans="1:38" ht="12.7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</row>
    <row r="702" spans="1:38" ht="12.7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</row>
    <row r="703" spans="1:38" ht="12.7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</row>
    <row r="704" spans="1:38" ht="12.7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</row>
    <row r="705" spans="1:38" ht="12.7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</row>
    <row r="706" spans="1:38" ht="12.7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</row>
    <row r="707" spans="1:38" ht="12.7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</row>
    <row r="708" spans="1:38" ht="12.7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</row>
    <row r="709" spans="1:38" ht="12.7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</row>
    <row r="710" spans="1:38" ht="12.7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</row>
    <row r="711" spans="1:38" ht="12.7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</row>
    <row r="712" spans="1:38" ht="12.7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</row>
    <row r="713" spans="1:38" ht="12.7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</row>
    <row r="714" spans="1:38" ht="12.7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</row>
    <row r="715" spans="1:38" ht="12.7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</row>
    <row r="716" spans="1:38" ht="12.7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</row>
    <row r="717" spans="1:38" ht="12.7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</row>
    <row r="718" spans="1:38" ht="12.7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</row>
    <row r="719" spans="1:38" ht="12.7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</row>
    <row r="720" spans="1:38" ht="12.7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</row>
    <row r="721" spans="1:38" ht="12.7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</row>
    <row r="722" spans="1:38" ht="12.7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</row>
    <row r="723" spans="1:38" ht="12.7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</row>
    <row r="724" spans="1:38" ht="12.7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</row>
    <row r="725" spans="1:38" ht="12.7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</row>
    <row r="726" spans="1:38" ht="12.7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</row>
    <row r="727" spans="1:38" ht="12.7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</row>
    <row r="728" spans="1:38" ht="12.7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</row>
    <row r="729" spans="1:38" ht="12.7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</row>
    <row r="730" spans="1:38" ht="12.7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</row>
    <row r="731" spans="1:38" ht="12.7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</row>
    <row r="732" spans="1:38" ht="12.7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</row>
    <row r="733" spans="1:38" ht="12.7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</row>
    <row r="734" spans="1:38" ht="12.7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</row>
  </sheetData>
  <printOptions horizontalCentered="1" verticalCentered="1"/>
  <pageMargins left="0" right="0" top="0" bottom="0" header="0.5" footer="0.25"/>
  <pageSetup fitToHeight="1" fitToWidth="1" horizontalDpi="300" verticalDpi="300" orientation="portrait" paperSize="9" scale="79" r:id="rId3"/>
  <headerFooter alignWithMargins="0">
    <oddFooter>&amp;C4</oddFooter>
  </headerFooter>
  <legacyDrawing r:id="rId2"/>
  <oleObjects>
    <oleObject progId="MS_ClipArt_Gallery" shapeId="7210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75" workbookViewId="0" topLeftCell="A1">
      <selection activeCell="H25" sqref="H25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hidden="1" customWidth="1"/>
    <col min="10" max="11" width="13.7109375" style="0" customWidth="1"/>
    <col min="13" max="13" width="9.28125" style="0" bestFit="1" customWidth="1"/>
  </cols>
  <sheetData>
    <row r="1" spans="1:11" ht="27.75">
      <c r="A1" s="161" t="s">
        <v>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3" ht="31.5" customHeight="1">
      <c r="A2" s="149" t="s">
        <v>149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33" customHeight="1">
      <c r="A3" s="149" t="s">
        <v>150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  <c r="M3" s="150"/>
    </row>
    <row r="4" spans="1:11" s="29" customFormat="1" ht="18">
      <c r="A4" s="163" t="s">
        <v>59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>
      <c r="A6" s="12"/>
      <c r="B6" s="12"/>
      <c r="C6" s="12"/>
      <c r="D6" s="8"/>
      <c r="E6" s="8"/>
      <c r="F6" s="8"/>
      <c r="G6" s="8" t="s">
        <v>41</v>
      </c>
      <c r="H6" s="8"/>
      <c r="I6" s="8" t="s">
        <v>50</v>
      </c>
      <c r="J6" s="8"/>
      <c r="K6" s="12"/>
    </row>
    <row r="7" spans="1:11" ht="15">
      <c r="A7" s="12"/>
      <c r="B7" s="12"/>
      <c r="C7" s="12"/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63</v>
      </c>
      <c r="J7" s="8" t="s">
        <v>47</v>
      </c>
      <c r="K7" s="8"/>
    </row>
    <row r="8" spans="1:11" ht="15">
      <c r="A8" s="12"/>
      <c r="B8" s="12"/>
      <c r="C8" s="12"/>
      <c r="D8" s="8" t="s">
        <v>48</v>
      </c>
      <c r="E8" s="8" t="s">
        <v>49</v>
      </c>
      <c r="F8" s="8" t="s">
        <v>50</v>
      </c>
      <c r="G8" s="8" t="s">
        <v>50</v>
      </c>
      <c r="H8" s="8" t="s">
        <v>50</v>
      </c>
      <c r="I8" s="8" t="s">
        <v>64</v>
      </c>
      <c r="J8" s="8" t="s">
        <v>51</v>
      </c>
      <c r="K8" s="8" t="s">
        <v>52</v>
      </c>
    </row>
    <row r="9" spans="1:11" ht="15">
      <c r="A9" s="12"/>
      <c r="B9" s="12"/>
      <c r="C9" s="12"/>
      <c r="D9" s="8" t="s">
        <v>4</v>
      </c>
      <c r="E9" s="8" t="s">
        <v>4</v>
      </c>
      <c r="F9" s="8" t="s">
        <v>4</v>
      </c>
      <c r="G9" s="8" t="s">
        <v>4</v>
      </c>
      <c r="H9" s="8" t="s">
        <v>4</v>
      </c>
      <c r="I9" s="8"/>
      <c r="J9" s="8" t="s">
        <v>4</v>
      </c>
      <c r="K9" s="8" t="s">
        <v>4</v>
      </c>
    </row>
    <row r="10" spans="1:11" ht="13.5" customHeight="1">
      <c r="A10" s="12"/>
      <c r="B10" s="12"/>
      <c r="C10" s="12"/>
      <c r="D10" s="15"/>
      <c r="E10" s="15"/>
      <c r="F10" s="15"/>
      <c r="G10" s="15"/>
      <c r="H10" s="15"/>
      <c r="I10" s="15"/>
      <c r="J10" s="15"/>
      <c r="K10" s="12"/>
    </row>
    <row r="11" spans="1:11" ht="14.25">
      <c r="A11" s="12" t="s">
        <v>72</v>
      </c>
      <c r="B11" s="12"/>
      <c r="C11" s="12"/>
      <c r="D11" s="71">
        <v>169815</v>
      </c>
      <c r="E11" s="71">
        <v>329798</v>
      </c>
      <c r="F11" s="71">
        <v>6249</v>
      </c>
      <c r="G11" s="71">
        <v>24990</v>
      </c>
      <c r="H11" s="71">
        <v>240</v>
      </c>
      <c r="I11" s="71">
        <v>0</v>
      </c>
      <c r="J11" s="71">
        <v>-661787</v>
      </c>
      <c r="K11" s="71">
        <f>SUM(D11:J11)</f>
        <v>-130695</v>
      </c>
    </row>
    <row r="12" spans="1:3" ht="14.25">
      <c r="A12" s="12"/>
      <c r="B12" s="12"/>
      <c r="C12" s="12"/>
    </row>
    <row r="13" spans="1:11" ht="13.5" customHeight="1">
      <c r="A13" s="12" t="s">
        <v>71</v>
      </c>
      <c r="B13" s="12"/>
      <c r="C13" s="12"/>
      <c r="D13" s="71"/>
      <c r="E13" s="71"/>
      <c r="F13" s="71"/>
      <c r="G13" s="71">
        <v>0</v>
      </c>
      <c r="H13" s="71"/>
      <c r="I13" s="71"/>
      <c r="J13" s="71"/>
      <c r="K13" s="71">
        <f>SUM(D13:J13)</f>
        <v>0</v>
      </c>
    </row>
    <row r="14" spans="1:11" ht="13.5" customHeight="1">
      <c r="A14" s="12"/>
      <c r="B14" s="12"/>
      <c r="C14" s="12"/>
      <c r="D14" s="71"/>
      <c r="E14" s="71"/>
      <c r="F14" s="71"/>
      <c r="G14" s="71"/>
      <c r="H14" s="71"/>
      <c r="I14" s="71"/>
      <c r="J14" s="71"/>
      <c r="K14" s="71"/>
    </row>
    <row r="15" spans="1:11" ht="13.5" customHeight="1">
      <c r="A15" s="12" t="s">
        <v>73</v>
      </c>
      <c r="B15" s="12"/>
      <c r="C15" s="12"/>
      <c r="D15" s="71"/>
      <c r="E15" s="71"/>
      <c r="F15" s="71">
        <v>0</v>
      </c>
      <c r="G15" s="71"/>
      <c r="H15" s="71"/>
      <c r="I15" s="71"/>
      <c r="J15" s="71"/>
      <c r="K15" s="71">
        <f>SUM(D15:J15)</f>
        <v>0</v>
      </c>
    </row>
    <row r="16" spans="1:11" ht="13.5" customHeight="1">
      <c r="A16" s="12"/>
      <c r="B16" s="12"/>
      <c r="C16" s="12"/>
      <c r="D16" s="71"/>
      <c r="E16" s="71"/>
      <c r="F16" s="71"/>
      <c r="G16" s="71"/>
      <c r="H16" s="71"/>
      <c r="I16" s="71"/>
      <c r="J16" s="71"/>
      <c r="K16" s="71"/>
    </row>
    <row r="17" spans="1:11" ht="14.25">
      <c r="A17" s="12" t="s">
        <v>76</v>
      </c>
      <c r="B17" s="12"/>
      <c r="C17" s="12"/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f>+'is'!P44</f>
        <v>0</v>
      </c>
      <c r="K17" s="72">
        <f>SUM(D17:J17)</f>
        <v>0</v>
      </c>
    </row>
    <row r="18" spans="1:11" ht="13.5" customHeight="1">
      <c r="A18" s="12"/>
      <c r="B18" s="12"/>
      <c r="C18" s="12"/>
      <c r="D18" s="71"/>
      <c r="E18" s="71"/>
      <c r="F18" s="71"/>
      <c r="G18" s="71"/>
      <c r="H18" s="71"/>
      <c r="I18" s="71"/>
      <c r="J18" s="71"/>
      <c r="K18" s="71"/>
    </row>
    <row r="19" spans="1:11" ht="15" thickBot="1">
      <c r="A19" s="12" t="s">
        <v>156</v>
      </c>
      <c r="B19" s="12"/>
      <c r="C19" s="12"/>
      <c r="D19" s="73">
        <f>SUM(D11:D17)</f>
        <v>169815</v>
      </c>
      <c r="E19" s="73">
        <f aca="true" t="shared" si="0" ref="E19:J19">SUM(E11:E17)</f>
        <v>329798</v>
      </c>
      <c r="F19" s="73">
        <f t="shared" si="0"/>
        <v>6249</v>
      </c>
      <c r="G19" s="73">
        <f t="shared" si="0"/>
        <v>24990</v>
      </c>
      <c r="H19" s="73">
        <f t="shared" si="0"/>
        <v>240</v>
      </c>
      <c r="I19" s="73">
        <f t="shared" si="0"/>
        <v>0</v>
      </c>
      <c r="J19" s="73">
        <f t="shared" si="0"/>
        <v>-661787</v>
      </c>
      <c r="K19" s="73">
        <f>SUM(K11:K17)</f>
        <v>-130695</v>
      </c>
    </row>
    <row r="20" spans="1:11" ht="13.5" customHeight="1" thickTop="1">
      <c r="A20" s="12"/>
      <c r="B20" s="12"/>
      <c r="C20" s="12"/>
      <c r="D20" s="75"/>
      <c r="E20" s="75"/>
      <c r="F20" s="75"/>
      <c r="G20" s="75"/>
      <c r="H20" s="75"/>
      <c r="I20" s="75"/>
      <c r="J20" s="75"/>
      <c r="K20" s="75"/>
    </row>
    <row r="21" spans="1:11" ht="13.5" customHeight="1">
      <c r="A21" s="12"/>
      <c r="B21" s="12"/>
      <c r="C21" s="12"/>
      <c r="D21" s="75"/>
      <c r="E21" s="75"/>
      <c r="F21" s="75"/>
      <c r="G21" s="75"/>
      <c r="H21" s="75"/>
      <c r="I21" s="75"/>
      <c r="J21" s="75"/>
      <c r="K21" s="75"/>
    </row>
    <row r="22" spans="1:11" ht="14.25">
      <c r="A22" s="12" t="s">
        <v>143</v>
      </c>
      <c r="B22" s="12"/>
      <c r="C22" s="12"/>
      <c r="D22" s="71">
        <v>169815</v>
      </c>
      <c r="E22" s="71">
        <v>329798</v>
      </c>
      <c r="F22" s="71">
        <v>6249</v>
      </c>
      <c r="G22" s="71">
        <v>24990</v>
      </c>
      <c r="H22" s="71">
        <v>240</v>
      </c>
      <c r="I22" s="71">
        <v>0</v>
      </c>
      <c r="J22" s="71">
        <f>-908249+14703</f>
        <v>-893546</v>
      </c>
      <c r="K22" s="71">
        <f>SUM(D22:J22)</f>
        <v>-362454</v>
      </c>
    </row>
    <row r="23" spans="1:11" ht="13.5" customHeight="1">
      <c r="A23" s="12"/>
      <c r="B23" s="12"/>
      <c r="C23" s="12"/>
      <c r="D23" s="71"/>
      <c r="E23" s="71"/>
      <c r="F23" s="71"/>
      <c r="G23" s="71"/>
      <c r="H23" s="71"/>
      <c r="I23" s="71"/>
      <c r="J23" s="71"/>
      <c r="K23" s="71"/>
    </row>
    <row r="24" spans="1:11" ht="13.5" customHeight="1">
      <c r="A24" s="12" t="s">
        <v>71</v>
      </c>
      <c r="B24" s="12"/>
      <c r="C24" s="12"/>
      <c r="D24" s="71">
        <v>0</v>
      </c>
      <c r="E24" s="71">
        <v>0</v>
      </c>
      <c r="F24" s="71">
        <v>0</v>
      </c>
      <c r="G24" s="71"/>
      <c r="H24" s="71">
        <v>0</v>
      </c>
      <c r="I24" s="71">
        <v>0</v>
      </c>
      <c r="J24" s="71">
        <v>0</v>
      </c>
      <c r="K24" s="71">
        <f>SUM(D24:J24)</f>
        <v>0</v>
      </c>
    </row>
    <row r="25" spans="1:11" ht="13.5" customHeight="1">
      <c r="A25" s="12"/>
      <c r="B25" s="12"/>
      <c r="C25" s="12"/>
      <c r="D25" s="71"/>
      <c r="E25" s="71"/>
      <c r="F25" s="71"/>
      <c r="G25" s="71"/>
      <c r="H25" s="71"/>
      <c r="I25" s="71"/>
      <c r="J25" s="71"/>
      <c r="K25" s="71"/>
    </row>
    <row r="26" spans="1:11" ht="13.5" customHeight="1">
      <c r="A26" s="12" t="s">
        <v>73</v>
      </c>
      <c r="B26" s="12"/>
      <c r="C26" s="12"/>
      <c r="D26" s="71"/>
      <c r="E26" s="71"/>
      <c r="F26" s="71">
        <v>0</v>
      </c>
      <c r="G26" s="71"/>
      <c r="H26" s="71"/>
      <c r="I26" s="71"/>
      <c r="J26" s="71"/>
      <c r="K26" s="71">
        <f>SUM(D26:J26)</f>
        <v>0</v>
      </c>
    </row>
    <row r="27" spans="1:11" ht="13.5" customHeight="1">
      <c r="A27" s="12"/>
      <c r="B27" s="12"/>
      <c r="C27" s="12"/>
      <c r="D27" s="71"/>
      <c r="E27" s="71"/>
      <c r="F27" s="71"/>
      <c r="G27" s="71"/>
      <c r="H27" s="71"/>
      <c r="I27" s="71"/>
      <c r="J27" s="71"/>
      <c r="K27" s="71"/>
    </row>
    <row r="28" spans="1:11" ht="14.25">
      <c r="A28" s="12" t="s">
        <v>76</v>
      </c>
      <c r="B28" s="12"/>
      <c r="C28" s="12"/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f>+'is'!N44</f>
        <v>-15176</v>
      </c>
      <c r="K28" s="72">
        <f>SUM(D28:J28)</f>
        <v>-15176</v>
      </c>
    </row>
    <row r="29" spans="1:11" ht="13.5" customHeight="1">
      <c r="A29" s="12"/>
      <c r="B29" s="12"/>
      <c r="C29" s="12"/>
      <c r="D29" s="71"/>
      <c r="E29" s="71"/>
      <c r="F29" s="71"/>
      <c r="G29" s="71"/>
      <c r="H29" s="71"/>
      <c r="I29" s="71"/>
      <c r="J29" s="71"/>
      <c r="K29" s="71"/>
    </row>
    <row r="30" spans="1:13" ht="15" thickBot="1">
      <c r="A30" s="12" t="s">
        <v>157</v>
      </c>
      <c r="B30" s="12"/>
      <c r="C30" s="12"/>
      <c r="D30" s="73">
        <f aca="true" t="shared" si="1" ref="D30:K30">SUM(D22:D29)</f>
        <v>169815</v>
      </c>
      <c r="E30" s="73">
        <f t="shared" si="1"/>
        <v>329798</v>
      </c>
      <c r="F30" s="73">
        <f t="shared" si="1"/>
        <v>6249</v>
      </c>
      <c r="G30" s="73">
        <f t="shared" si="1"/>
        <v>24990</v>
      </c>
      <c r="H30" s="73">
        <f t="shared" si="1"/>
        <v>240</v>
      </c>
      <c r="I30" s="73">
        <f t="shared" si="1"/>
        <v>0</v>
      </c>
      <c r="J30" s="73">
        <f t="shared" si="1"/>
        <v>-908722</v>
      </c>
      <c r="K30" s="73">
        <f t="shared" si="1"/>
        <v>-377630</v>
      </c>
      <c r="M30" s="95"/>
    </row>
    <row r="31" spans="1:11" ht="15" thickTop="1">
      <c r="A31" s="12"/>
      <c r="B31" s="12"/>
      <c r="C31" s="12"/>
      <c r="D31" s="75"/>
      <c r="E31" s="75"/>
      <c r="F31" s="75"/>
      <c r="G31" s="75"/>
      <c r="H31" s="75"/>
      <c r="I31" s="75"/>
      <c r="J31" s="75"/>
      <c r="K31" s="75"/>
    </row>
    <row r="32" spans="1:11" ht="14.25">
      <c r="A32" s="12"/>
      <c r="B32" s="12"/>
      <c r="C32" s="12"/>
      <c r="D32" s="75"/>
      <c r="E32" s="75"/>
      <c r="F32" s="75"/>
      <c r="G32" s="75"/>
      <c r="H32" s="75"/>
      <c r="I32" s="75"/>
      <c r="J32" s="75"/>
      <c r="K32" s="75"/>
    </row>
    <row r="33" spans="1:11" ht="14.25">
      <c r="A33" s="12"/>
      <c r="B33" s="12"/>
      <c r="C33" s="12"/>
      <c r="D33" s="75"/>
      <c r="E33" s="75"/>
      <c r="F33" s="75"/>
      <c r="G33" s="75"/>
      <c r="H33" s="75"/>
      <c r="I33" s="75"/>
      <c r="J33" s="75"/>
      <c r="K33" s="75"/>
    </row>
    <row r="34" spans="1:11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ht="14.25">
      <c r="A35" s="74" t="s">
        <v>74</v>
      </c>
    </row>
    <row r="40" spans="4:7" ht="20.25">
      <c r="D40" s="27" t="s">
        <v>69</v>
      </c>
      <c r="E40" s="27"/>
      <c r="F40" s="28" t="s">
        <v>70</v>
      </c>
      <c r="G40" s="28"/>
    </row>
  </sheetData>
  <mergeCells count="4">
    <mergeCell ref="A1:K1"/>
    <mergeCell ref="A4:K4"/>
    <mergeCell ref="A2:M2"/>
    <mergeCell ref="A3:M3"/>
  </mergeCells>
  <printOptions horizontalCentered="1"/>
  <pageMargins left="0" right="0" top="0.75" bottom="0" header="0.5" footer="0.25"/>
  <pageSetup fitToHeight="1" fitToWidth="1" horizontalDpi="300" verticalDpi="300" orientation="landscape" paperSize="9" scale="84" r:id="rId3"/>
  <headerFooter alignWithMargins="0">
    <oddFooter>&amp;C3</oddFooter>
  </headerFooter>
  <legacyDrawing r:id="rId2"/>
  <oleObjects>
    <oleObject progId="MS_ClipArt_Gallery" shapeId="7356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s0029tbs</cp:lastModifiedBy>
  <cp:lastPrinted>2007-02-27T09:49:59Z</cp:lastPrinted>
  <dcterms:created xsi:type="dcterms:W3CDTF">2000-08-28T01:11:02Z</dcterms:created>
  <dcterms:modified xsi:type="dcterms:W3CDTF">2007-02-27T09:56:08Z</dcterms:modified>
  <cp:category/>
  <cp:version/>
  <cp:contentType/>
  <cp:contentStatus/>
</cp:coreProperties>
</file>