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60" windowHeight="4440" activeTab="1"/>
  </bookViews>
  <sheets>
    <sheet name="Page 3-5" sheetId="1" r:id="rId1"/>
    <sheet name="Page6-7,10-11" sheetId="2" r:id="rId2"/>
    <sheet name="Page 8" sheetId="3" r:id="rId3"/>
    <sheet name="Page9" sheetId="4" r:id="rId4"/>
  </sheets>
  <definedNames>
    <definedName name="_xlnm.Print_Area" localSheetId="0">'Page 3-5'!$A$1:$K$126</definedName>
    <definedName name="_xlnm.Print_Area" localSheetId="1">'Page6-7,10-11'!$A$1:$M$169</definedName>
  </definedNames>
  <calcPr fullCalcOnLoad="1"/>
</workbook>
</file>

<file path=xl/sharedStrings.xml><?xml version="1.0" encoding="utf-8"?>
<sst xmlns="http://schemas.openxmlformats.org/spreadsheetml/2006/main" count="344" uniqueCount="195">
  <si>
    <t>งบการเงินรวม</t>
  </si>
  <si>
    <t>งบการเงินเฉพาะบริษัท</t>
  </si>
  <si>
    <t>(0.00)</t>
  </si>
  <si>
    <t>สำหรับงวด 3 เดือนสิ้นสุดวันที่ 31 มีนาคม</t>
  </si>
  <si>
    <t>2546</t>
  </si>
  <si>
    <t>2547</t>
  </si>
  <si>
    <t>Qtr 2'04</t>
  </si>
  <si>
    <t>Qtr 2'03</t>
  </si>
  <si>
    <t>Datamat Public Company Limited and Subsidiaries</t>
  </si>
  <si>
    <t>Unit : Thousand Baht</t>
  </si>
  <si>
    <t>Consolidated</t>
  </si>
  <si>
    <t>The Company Only</t>
  </si>
  <si>
    <t>31 December</t>
  </si>
  <si>
    <t>(Unaudited)</t>
  </si>
  <si>
    <t>(Reviewed)</t>
  </si>
  <si>
    <t>(Audited)</t>
  </si>
  <si>
    <t>Notes</t>
  </si>
  <si>
    <t>ASSETS</t>
  </si>
  <si>
    <t>Current Assets</t>
  </si>
  <si>
    <t>Cash and cash equivalents</t>
  </si>
  <si>
    <t>Trade accounts receivable, net</t>
  </si>
  <si>
    <t>Unbilled income</t>
  </si>
  <si>
    <t>Inventories, net</t>
  </si>
  <si>
    <t xml:space="preserve">Short-term loans and interest receivable to </t>
  </si>
  <si>
    <t>related companies, net</t>
  </si>
  <si>
    <t>Short-term loans to others</t>
  </si>
  <si>
    <t>Other current assets</t>
  </si>
  <si>
    <t>Total Current Assets</t>
  </si>
  <si>
    <t>Non - Current Assets</t>
  </si>
  <si>
    <t>Investments in shares, net</t>
  </si>
  <si>
    <t>- Subsidiaries</t>
  </si>
  <si>
    <t>- Associate</t>
  </si>
  <si>
    <t>Deposits at banks used as collateral</t>
  </si>
  <si>
    <t>Property, plant  and equipment, net</t>
  </si>
  <si>
    <t>Deferred product development costs, net</t>
  </si>
  <si>
    <t>Goodwill, net</t>
  </si>
  <si>
    <t>Other non - current assets</t>
  </si>
  <si>
    <t>Total  Non - Current Assets</t>
  </si>
  <si>
    <t>Total Assets</t>
  </si>
  <si>
    <t>The notes form as integral part of these interim financial statements.</t>
  </si>
  <si>
    <t>Page 3</t>
  </si>
  <si>
    <t>LIABILITIES AND SHAREHOLDERS' EQUITY</t>
  </si>
  <si>
    <t>Current Liabilitities</t>
  </si>
  <si>
    <t xml:space="preserve">Trade accounts payable </t>
  </si>
  <si>
    <t xml:space="preserve">Short-term loans and interest payable from </t>
  </si>
  <si>
    <t>related companies</t>
  </si>
  <si>
    <t>Current portion of long-term loans under debts</t>
  </si>
  <si>
    <t>restructuring agreement</t>
  </si>
  <si>
    <t>Loans from directors</t>
  </si>
  <si>
    <t>Income tax payable</t>
  </si>
  <si>
    <t>Other current liabilities</t>
  </si>
  <si>
    <t>Total Current Liabilities</t>
  </si>
  <si>
    <t>Non - Current Liabilities</t>
  </si>
  <si>
    <t>Long-term loans under debts restructuring</t>
  </si>
  <si>
    <t>agreement, net</t>
  </si>
  <si>
    <t>Interest payable under debts restructuring</t>
  </si>
  <si>
    <t>Loss in excess of investment in subsidiary</t>
  </si>
  <si>
    <t>Other non-current liabilities</t>
  </si>
  <si>
    <t>Total Non-Current Liabilities</t>
  </si>
  <si>
    <t>Total Liabilities</t>
  </si>
  <si>
    <t>Page 4</t>
  </si>
  <si>
    <t>LIABILITIES AND SHAREHOLDERS' EQUITY (CONT'D)</t>
  </si>
  <si>
    <t>Shareholders' Equity</t>
  </si>
  <si>
    <t>Share capital - common shares, Baht 2.50 par</t>
  </si>
  <si>
    <t>value in 2004 and Baht 10 par value in 2003</t>
  </si>
  <si>
    <t xml:space="preserve">Authorised issue and fully paid-up share capital </t>
  </si>
  <si>
    <t>1,085,494,711 shares</t>
  </si>
  <si>
    <t>Discount on share capital</t>
  </si>
  <si>
    <t>Deficit</t>
  </si>
  <si>
    <t>Total Shareholders' Equity</t>
  </si>
  <si>
    <t>Total Liabilities and Shareholders' Equity</t>
  </si>
  <si>
    <t>Page 5</t>
  </si>
  <si>
    <t>(UNAUDITED)</t>
  </si>
  <si>
    <t>Statements of Income</t>
  </si>
  <si>
    <t>(REVIEWED)</t>
  </si>
  <si>
    <t xml:space="preserve">Note </t>
  </si>
  <si>
    <t>2004</t>
  </si>
  <si>
    <t>2003</t>
  </si>
  <si>
    <t>Sales</t>
  </si>
  <si>
    <t>Services</t>
  </si>
  <si>
    <t>Other income</t>
  </si>
  <si>
    <t xml:space="preserve">Equity in net income of subsidiaries </t>
  </si>
  <si>
    <t>Total Revenues</t>
  </si>
  <si>
    <t>Revenues</t>
  </si>
  <si>
    <t>Cost of sales</t>
  </si>
  <si>
    <t>Cost of services</t>
  </si>
  <si>
    <t>Selling and administrative expenses</t>
  </si>
  <si>
    <t>Directors' remuneration</t>
  </si>
  <si>
    <t>Loss from debt forgiveness to subsidiaries</t>
  </si>
  <si>
    <t>Equity in net loss of subsidiaries</t>
  </si>
  <si>
    <t>Loss before interest expenses and income tax</t>
  </si>
  <si>
    <t>Interest expenses</t>
  </si>
  <si>
    <t>Corporate income tax</t>
  </si>
  <si>
    <t>Loss before minority interest</t>
  </si>
  <si>
    <t xml:space="preserve">Minority interest </t>
  </si>
  <si>
    <t>Basic earnings per share</t>
  </si>
  <si>
    <t>Page 6</t>
  </si>
  <si>
    <t>Page 7</t>
  </si>
  <si>
    <t>Statements of Cash Flows</t>
  </si>
  <si>
    <t>Statements of Changes in Shareholder' Equity</t>
  </si>
  <si>
    <t>Unit :Baht</t>
  </si>
  <si>
    <t xml:space="preserve">Deficit </t>
  </si>
  <si>
    <t>Total</t>
  </si>
  <si>
    <t>Beginning balance as at 1 January 2003</t>
  </si>
  <si>
    <t>Currencies translation adjustments</t>
  </si>
  <si>
    <t>Beginning balance as at 1 January 2004</t>
  </si>
  <si>
    <t>Unit :Thousand Baht</t>
  </si>
  <si>
    <t>Cash flows from operating activities</t>
  </si>
  <si>
    <t>Adjustments to reconcile net loss to net cash</t>
  </si>
  <si>
    <t>provided by (used in) operating activities:</t>
  </si>
  <si>
    <t>Depreciation</t>
  </si>
  <si>
    <t>Amortisation of goodwill</t>
  </si>
  <si>
    <t>Allowance for damaged and obsolete stocks</t>
  </si>
  <si>
    <t>Income(Loss) from operating activities before changes in</t>
  </si>
  <si>
    <t>operating assets and liabilities</t>
  </si>
  <si>
    <t xml:space="preserve">Trade accounts receivable </t>
  </si>
  <si>
    <t>Inventories</t>
  </si>
  <si>
    <t>Other non-current assets</t>
  </si>
  <si>
    <t>Increase (Decrease) in operating liabilities:</t>
  </si>
  <si>
    <t>Net cash provided by (used in) operating activities</t>
  </si>
  <si>
    <t>Equity in net loss (income) of subsidiaries and associate, net</t>
  </si>
  <si>
    <t>Cash flows from investing activities</t>
  </si>
  <si>
    <t>Net cash provided by (used in) investing activities</t>
  </si>
  <si>
    <t>Cash flows from financing activities</t>
  </si>
  <si>
    <t>Increase in bank overdrafts and loans from financial institutions</t>
  </si>
  <si>
    <t>Repayment of long-term loans</t>
  </si>
  <si>
    <t>Net cash provided by (used in) financial activities</t>
  </si>
  <si>
    <t>Net increase (decrease) in cash and cash equivalants</t>
  </si>
  <si>
    <t>Cash and cash equivalents, at beginning of the period</t>
  </si>
  <si>
    <t>Cash and cash equivalents, at end of the period</t>
  </si>
  <si>
    <t>Supplemental Disclosures of Cash Flows Information:</t>
  </si>
  <si>
    <t>Cash paid during the period:</t>
  </si>
  <si>
    <t>Interest expense</t>
  </si>
  <si>
    <t>Page 9</t>
  </si>
  <si>
    <t>Page 10</t>
  </si>
  <si>
    <t>Page 11</t>
  </si>
  <si>
    <t>Page 8</t>
  </si>
  <si>
    <t>Reversal of allowance for doubtful debts</t>
  </si>
  <si>
    <t xml:space="preserve">Current portion of interest payable under debts </t>
  </si>
  <si>
    <t>Receivables from directors</t>
  </si>
  <si>
    <t>Net assets and liabilities of changing from subsidiary to associate</t>
  </si>
  <si>
    <t xml:space="preserve">Gain from currency translation of foreign subsidiaries </t>
  </si>
  <si>
    <t>financial statements</t>
  </si>
  <si>
    <t>3 and 4</t>
  </si>
  <si>
    <t>Negative goodwill, net</t>
  </si>
  <si>
    <t>Equity in net income of associate</t>
  </si>
  <si>
    <t>Increase (decrease) for the period (Note 10)</t>
  </si>
  <si>
    <t>Amortisation of deferred product development cost</t>
  </si>
  <si>
    <t>Gain on disposal of fixed assets</t>
  </si>
  <si>
    <t>Purchases of fixed assets</t>
  </si>
  <si>
    <t>Bank overdrafts and short-term loans from financial institutions</t>
  </si>
  <si>
    <t>Proceeds from sales of fixed assets</t>
  </si>
  <si>
    <t>Balance Sheets as at 30 September 2004 and 31 December 2003</t>
  </si>
  <si>
    <t>30 September</t>
  </si>
  <si>
    <t>For the nine-month periods ended 30 September 2004 and 2003</t>
  </si>
  <si>
    <t>Ending balance as at  30 September 2003</t>
  </si>
  <si>
    <t>Ending balance as at  30 September 2004</t>
  </si>
  <si>
    <t>Ending balance as at 30 September 2003</t>
  </si>
  <si>
    <t>For the three-month periods ended 30 September 2004 and 2003</t>
  </si>
  <si>
    <t>Profit(loss) before interest expenses and income tax</t>
  </si>
  <si>
    <t>Profit(loss) before minority interest</t>
  </si>
  <si>
    <t>Net profit(loss) for the period</t>
  </si>
  <si>
    <t>Basic earnings per profit(loss) share</t>
  </si>
  <si>
    <t>Net profit(loss) for the period (Baht)</t>
  </si>
  <si>
    <t>Increase  for the period</t>
  </si>
  <si>
    <t>Loss for the period</t>
  </si>
  <si>
    <t>Gain on sales of investment in subsidiary</t>
  </si>
  <si>
    <t>Disposal of investment is shares</t>
  </si>
  <si>
    <t>Equity in net loss of associate</t>
  </si>
  <si>
    <t>Increase in loans to other companies</t>
  </si>
  <si>
    <t xml:space="preserve">Change in translation of financial statements </t>
  </si>
  <si>
    <t>Net (loss) for the period</t>
  </si>
  <si>
    <t>Net (loss) for the period (Baht)</t>
  </si>
  <si>
    <t>Unrealized gain from dilution of investment</t>
  </si>
  <si>
    <t>Number of shares (billion shares)</t>
  </si>
  <si>
    <t>Net profit (loss)</t>
  </si>
  <si>
    <t>Gain on disposal of investment in subsidiary</t>
  </si>
  <si>
    <t>Costs and Expenses</t>
  </si>
  <si>
    <t>Total Costs and Expenses</t>
  </si>
  <si>
    <t xml:space="preserve">(Profit)loss of minority interest </t>
  </si>
  <si>
    <t>Share capital issued and fully paid-up</t>
  </si>
  <si>
    <t>Change in translation of financial statements</t>
  </si>
  <si>
    <t>Minority  interest</t>
  </si>
  <si>
    <t>Reversal of interest payable</t>
  </si>
  <si>
    <t xml:space="preserve">Profit(loss) of minority interest </t>
  </si>
  <si>
    <t>(Increase) Decrease in operating assets:</t>
  </si>
  <si>
    <t>(Increase) Decrease in deposits at banks used as collateral</t>
  </si>
  <si>
    <t>(Increase) Decrease in loans and interest receivable to related companies</t>
  </si>
  <si>
    <t>(Increase) Decrease (Increase) in investment in shares</t>
  </si>
  <si>
    <t>Unrealised gain from dilution of investment</t>
  </si>
  <si>
    <t>Non-cash transaction</t>
  </si>
  <si>
    <t>In the third quarter of 2004, the company disposed its investment in a subsidiary which recorded as other receivable of Baht 34 million.</t>
  </si>
  <si>
    <t xml:space="preserve">Net assets and liabilities of disposal subsidiary </t>
  </si>
  <si>
    <t>Increase (Decrease) in loans from related companies</t>
  </si>
  <si>
    <t>Increase in loans from other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</si>
</sst>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\t&quot;£&quot;#,##0_);\(\t&quot;£&quot;#,##0\)"/>
    <numFmt numFmtId="201" formatCode="\t&quot;£&quot;#,##0_);[Red]\(\t&quot;£&quot;#,##0\)"/>
    <numFmt numFmtId="202" formatCode="\t&quot;£&quot;#,##0.00_);\(\t&quot;£&quot;#,##0.00\)"/>
    <numFmt numFmtId="203" formatCode="\t&quot;£&quot;#,##0.00_);[Red]\(\t&quot;£&quot;#,##0.00\)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\t&quot;$&quot;#,##0_);\(\t&quot;$&quot;#,##0\)"/>
    <numFmt numFmtId="213" formatCode="\t&quot;$&quot;#,##0_);[Red]\(\t&quot;$&quot;#,##0\)"/>
    <numFmt numFmtId="214" formatCode="\t&quot;$&quot;#,##0.00_);\(\t&quot;$&quot;#,##0.00\)"/>
    <numFmt numFmtId="215" formatCode="\t&quot;$&quot;#,##0.00_);[Red]\(\t&quot;$&quot;#,##0.00\)"/>
    <numFmt numFmtId="216" formatCode="&quot;$&quot;#,##0;\-&quot;$&quot;#,##0"/>
    <numFmt numFmtId="217" formatCode="&quot;$&quot;#,##0;[Red]\-&quot;$&quot;#,##0"/>
    <numFmt numFmtId="218" formatCode="&quot;$&quot;#,##0.00;\-&quot;$&quot;#,##0.00"/>
    <numFmt numFmtId="219" formatCode="&quot;$&quot;#,##0.00;[Red]\-&quot;$&quot;#,##0.00"/>
    <numFmt numFmtId="220" formatCode="_-&quot;$&quot;* #,##0_-;\-&quot;$&quot;* #,##0_-;_-&quot;$&quot;* &quot;-&quot;_-;_-@_-"/>
    <numFmt numFmtId="221" formatCode="_-&quot;$&quot;* #,##0.00_-;\-&quot;$&quot;* #,##0.00_-;_-&quot;$&quot;* &quot;-&quot;??_-;_-@_-"/>
    <numFmt numFmtId="222" formatCode="_-* #,##0_-;\-* #,##0_-;_-* &quot;-&quot;??_-;_-@_-"/>
    <numFmt numFmtId="223" formatCode="#,##0;\(#,##0\)"/>
    <numFmt numFmtId="224" formatCode="#,##0.00;\(#,##0.00\)"/>
    <numFmt numFmtId="225" formatCode="\(#,##0\);\(#,##0\)"/>
    <numFmt numFmtId="226" formatCode="#,##0.0;\(#,##0.0\)"/>
    <numFmt numFmtId="227" formatCode="_-* #,##0.0_-;\-* #,##0.0_-;_-* &quot;-&quot;??_-;_-@_-"/>
    <numFmt numFmtId="228" formatCode="_(* #,##0.0_);_(* \(#,##0.0\);_(* &quot;-&quot;_);_(@_)"/>
    <numFmt numFmtId="229" formatCode="_(* #,##0.00_);_(* \(#,##0.00\);_(* &quot;-&quot;_);_(@_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_(* #,##0.00_);[Red]_(* \(#,##0.00\);_(* &quot;-&quot;??_);_(@_)"/>
    <numFmt numFmtId="235" formatCode="_ * #,##0_ ;_ * \-#,##0_ ;_ * &quot;-&quot;??_ ;_ @_ "/>
  </numFmts>
  <fonts count="1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2"/>
      <name val="Helv"/>
      <family val="0"/>
    </font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u val="single"/>
      <sz val="10.5"/>
      <color indexed="12"/>
      <name val="CordiaUPC"/>
      <family val="0"/>
    </font>
    <font>
      <u val="single"/>
      <sz val="10.5"/>
      <color indexed="36"/>
      <name val="CordiaUPC"/>
      <family val="0"/>
    </font>
    <font>
      <b/>
      <u val="single"/>
      <sz val="12"/>
      <name val="Arial Narrow"/>
      <family val="2"/>
    </font>
    <font>
      <b/>
      <sz val="12"/>
      <color indexed="9"/>
      <name val="Arial Narrow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39" fontId="4" fillId="0" borderId="0">
      <alignment/>
      <protection/>
    </xf>
  </cellStyleXfs>
  <cellXfs count="161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16" fontId="6" fillId="0" borderId="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7" fillId="0" borderId="0" xfId="0" applyFont="1" applyAlignment="1" quotePrefix="1">
      <alignment/>
    </xf>
    <xf numFmtId="23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0" fontId="7" fillId="0" borderId="0" xfId="23" applyNumberFormat="1" applyFont="1" applyAlignment="1" applyProtection="1">
      <alignment horizontal="left"/>
      <protection/>
    </xf>
    <xf numFmtId="222" fontId="7" fillId="0" borderId="0" xfId="15" applyNumberFormat="1" applyFont="1" applyAlignment="1">
      <alignment/>
    </xf>
    <xf numFmtId="222" fontId="7" fillId="0" borderId="0" xfId="15" applyNumberFormat="1" applyFont="1" applyAlignment="1">
      <alignment horizontal="right"/>
    </xf>
    <xf numFmtId="222" fontId="7" fillId="0" borderId="0" xfId="15" applyNumberFormat="1" applyFont="1" applyBorder="1" applyAlignment="1">
      <alignment/>
    </xf>
    <xf numFmtId="222" fontId="7" fillId="0" borderId="2" xfId="15" applyNumberFormat="1" applyFont="1" applyBorder="1" applyAlignment="1">
      <alignment/>
    </xf>
    <xf numFmtId="222" fontId="7" fillId="0" borderId="0" xfId="15" applyNumberFormat="1" applyFont="1" applyBorder="1" applyAlignment="1">
      <alignment/>
    </xf>
    <xf numFmtId="222" fontId="7" fillId="0" borderId="0" xfId="15" applyNumberFormat="1" applyFont="1" applyBorder="1" applyAlignment="1">
      <alignment horizontal="right"/>
    </xf>
    <xf numFmtId="223" fontId="7" fillId="0" borderId="0" xfId="15" applyNumberFormat="1" applyFont="1" applyBorder="1" applyAlignment="1">
      <alignment/>
    </xf>
    <xf numFmtId="224" fontId="7" fillId="0" borderId="0" xfId="0" applyNumberFormat="1" applyFont="1" applyAlignment="1">
      <alignment horizontal="center"/>
    </xf>
    <xf numFmtId="224" fontId="7" fillId="0" borderId="0" xfId="0" applyNumberFormat="1" applyFont="1" applyAlignment="1">
      <alignment/>
    </xf>
    <xf numFmtId="222" fontId="7" fillId="0" borderId="2" xfId="15" applyNumberFormat="1" applyFont="1" applyBorder="1" applyAlignment="1">
      <alignment/>
    </xf>
    <xf numFmtId="222" fontId="7" fillId="0" borderId="3" xfId="15" applyNumberFormat="1" applyFont="1" applyBorder="1" applyAlignment="1">
      <alignment/>
    </xf>
    <xf numFmtId="43" fontId="8" fillId="0" borderId="4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8" fillId="0" borderId="4" xfId="15" applyFont="1" applyBorder="1" applyAlignment="1">
      <alignment horizontal="center"/>
    </xf>
    <xf numFmtId="43" fontId="8" fillId="0" borderId="0" xfId="15" applyFont="1" applyBorder="1" applyAlignment="1">
      <alignment horizontal="center"/>
    </xf>
    <xf numFmtId="0" fontId="7" fillId="0" borderId="1" xfId="0" applyFont="1" applyBorder="1" applyAlignment="1">
      <alignment/>
    </xf>
    <xf numFmtId="43" fontId="8" fillId="0" borderId="1" xfId="15" applyFont="1" applyBorder="1" applyAlignment="1">
      <alignment/>
    </xf>
    <xf numFmtId="43" fontId="8" fillId="0" borderId="1" xfId="15" applyFont="1" applyBorder="1" applyAlignment="1">
      <alignment horizontal="center"/>
    </xf>
    <xf numFmtId="43" fontId="6" fillId="0" borderId="0" xfId="15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222" fontId="7" fillId="0" borderId="0" xfId="0" applyNumberFormat="1" applyFont="1" applyAlignment="1">
      <alignment/>
    </xf>
    <xf numFmtId="43" fontId="7" fillId="0" borderId="0" xfId="15" applyFont="1" applyBorder="1" applyAlignment="1">
      <alignment/>
    </xf>
    <xf numFmtId="209" fontId="7" fillId="0" borderId="0" xfId="15" applyNumberFormat="1" applyFont="1" applyAlignment="1">
      <alignment/>
    </xf>
    <xf numFmtId="223" fontId="7" fillId="0" borderId="0" xfId="15" applyNumberFormat="1" applyFont="1" applyAlignment="1">
      <alignment/>
    </xf>
    <xf numFmtId="223" fontId="7" fillId="0" borderId="1" xfId="15" applyNumberFormat="1" applyFont="1" applyBorder="1" applyAlignment="1">
      <alignment/>
    </xf>
    <xf numFmtId="209" fontId="7" fillId="0" borderId="1" xfId="15" applyNumberFormat="1" applyFont="1" applyBorder="1" applyAlignment="1">
      <alignment horizontal="right"/>
    </xf>
    <xf numFmtId="222" fontId="7" fillId="0" borderId="1" xfId="15" applyNumberFormat="1" applyFont="1" applyBorder="1" applyAlignment="1">
      <alignment horizontal="right"/>
    </xf>
    <xf numFmtId="223" fontId="7" fillId="0" borderId="2" xfId="15" applyNumberFormat="1" applyFont="1" applyBorder="1" applyAlignment="1">
      <alignment/>
    </xf>
    <xf numFmtId="223" fontId="7" fillId="0" borderId="3" xfId="15" applyNumberFormat="1" applyFont="1" applyBorder="1" applyAlignment="1">
      <alignment/>
    </xf>
    <xf numFmtId="43" fontId="7" fillId="0" borderId="0" xfId="15" applyFont="1" applyAlignment="1">
      <alignment/>
    </xf>
    <xf numFmtId="222" fontId="6" fillId="0" borderId="0" xfId="15" applyNumberFormat="1" applyFont="1" applyAlignment="1">
      <alignment horizontal="centerContinuous"/>
    </xf>
    <xf numFmtId="222" fontId="6" fillId="0" borderId="1" xfId="15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2" xfId="0" applyFont="1" applyBorder="1" applyAlignment="1" quotePrefix="1">
      <alignment horizontal="center"/>
    </xf>
    <xf numFmtId="0" fontId="7" fillId="0" borderId="0" xfId="0" applyFont="1" applyFill="1" applyAlignment="1">
      <alignment/>
    </xf>
    <xf numFmtId="224" fontId="6" fillId="0" borderId="0" xfId="15" applyNumberFormat="1" applyFont="1" applyBorder="1" applyAlignment="1">
      <alignment horizontal="center"/>
    </xf>
    <xf numFmtId="23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209" fontId="7" fillId="0" borderId="0" xfId="0" applyNumberFormat="1" applyFont="1" applyBorder="1" applyAlignment="1">
      <alignment horizontal="center"/>
    </xf>
    <xf numFmtId="40" fontId="6" fillId="0" borderId="0" xfId="23" applyNumberFormat="1" applyFont="1" applyAlignment="1" applyProtection="1">
      <alignment/>
      <protection/>
    </xf>
    <xf numFmtId="209" fontId="7" fillId="0" borderId="0" xfId="15" applyNumberFormat="1" applyFont="1" applyBorder="1" applyAlignment="1">
      <alignment/>
    </xf>
    <xf numFmtId="209" fontId="7" fillId="0" borderId="0" xfId="15" applyNumberFormat="1" applyFont="1" applyBorder="1" applyAlignment="1">
      <alignment horizontal="right"/>
    </xf>
    <xf numFmtId="209" fontId="7" fillId="0" borderId="2" xfId="15" applyNumberFormat="1" applyFont="1" applyBorder="1" applyAlignment="1">
      <alignment horizontal="right"/>
    </xf>
    <xf numFmtId="209" fontId="7" fillId="0" borderId="2" xfId="15" applyNumberFormat="1" applyFont="1" applyBorder="1" applyAlignment="1">
      <alignment/>
    </xf>
    <xf numFmtId="209" fontId="7" fillId="0" borderId="0" xfId="0" applyNumberFormat="1" applyFont="1" applyBorder="1" applyAlignment="1">
      <alignment/>
    </xf>
    <xf numFmtId="209" fontId="7" fillId="0" borderId="3" xfId="15" applyNumberFormat="1" applyFont="1" applyBorder="1" applyAlignment="1">
      <alignment horizontal="right"/>
    </xf>
    <xf numFmtId="223" fontId="7" fillId="0" borderId="0" xfId="15" applyNumberFormat="1" applyFont="1" applyBorder="1" applyAlignment="1">
      <alignment horizontal="right"/>
    </xf>
    <xf numFmtId="229" fontId="7" fillId="0" borderId="6" xfId="15" applyNumberFormat="1" applyFont="1" applyBorder="1" applyAlignment="1">
      <alignment horizontal="right"/>
    </xf>
    <xf numFmtId="229" fontId="7" fillId="0" borderId="0" xfId="15" applyNumberFormat="1" applyFont="1" applyBorder="1" applyAlignment="1">
      <alignment horizontal="right"/>
    </xf>
    <xf numFmtId="229" fontId="7" fillId="0" borderId="6" xfId="15" applyNumberFormat="1" applyFont="1" applyBorder="1" applyAlignment="1" quotePrefix="1">
      <alignment horizontal="right"/>
    </xf>
    <xf numFmtId="226" fontId="7" fillId="0" borderId="0" xfId="15" applyNumberFormat="1" applyFont="1" applyBorder="1" applyAlignment="1" quotePrefix="1">
      <alignment horizontal="right"/>
    </xf>
    <xf numFmtId="224" fontId="6" fillId="0" borderId="0" xfId="15" applyNumberFormat="1" applyFont="1" applyBorder="1" applyAlignment="1">
      <alignment horizontal="left"/>
    </xf>
    <xf numFmtId="0" fontId="7" fillId="0" borderId="1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224" fontId="7" fillId="0" borderId="6" xfId="15" applyNumberFormat="1" applyFont="1" applyBorder="1" applyAlignment="1" quotePrefix="1">
      <alignment horizontal="right"/>
    </xf>
    <xf numFmtId="209" fontId="7" fillId="0" borderId="0" xfId="15" applyNumberFormat="1" applyFont="1" applyFill="1" applyBorder="1" applyAlignment="1">
      <alignment horizontal="right"/>
    </xf>
    <xf numFmtId="224" fontId="7" fillId="0" borderId="0" xfId="15" applyNumberFormat="1" applyFont="1" applyBorder="1" applyAlignment="1">
      <alignment/>
    </xf>
    <xf numFmtId="0" fontId="6" fillId="0" borderId="1" xfId="0" applyFont="1" applyFill="1" applyBorder="1" applyAlignment="1">
      <alignment horizontal="center" wrapText="1" shrinkToFit="1"/>
    </xf>
    <xf numFmtId="235" fontId="6" fillId="0" borderId="0" xfId="0" applyNumberFormat="1" applyFont="1" applyFill="1" applyAlignment="1">
      <alignment horizontal="center" wrapText="1"/>
    </xf>
    <xf numFmtId="235" fontId="6" fillId="0" borderId="1" xfId="0" applyNumberFormat="1" applyFont="1" applyFill="1" applyBorder="1" applyAlignment="1">
      <alignment horizontal="center" wrapText="1"/>
    </xf>
    <xf numFmtId="43" fontId="6" fillId="0" borderId="1" xfId="15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43" fontId="6" fillId="0" borderId="0" xfId="15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222" fontId="7" fillId="0" borderId="0" xfId="15" applyNumberFormat="1" applyFont="1" applyBorder="1" applyAlignment="1">
      <alignment horizontal="left"/>
    </xf>
    <xf numFmtId="222" fontId="7" fillId="0" borderId="1" xfId="15" applyNumberFormat="1" applyFont="1" applyBorder="1" applyAlignment="1">
      <alignment/>
    </xf>
    <xf numFmtId="222" fontId="6" fillId="0" borderId="0" xfId="15" applyNumberFormat="1" applyFont="1" applyBorder="1" applyAlignment="1">
      <alignment horizontal="right"/>
    </xf>
    <xf numFmtId="0" fontId="7" fillId="0" borderId="0" xfId="0" applyFont="1" applyFill="1" applyAlignment="1">
      <alignment horizontal="left"/>
    </xf>
    <xf numFmtId="209" fontId="7" fillId="0" borderId="6" xfId="15" applyNumberFormat="1" applyFont="1" applyBorder="1" applyAlignment="1">
      <alignment horizontal="right"/>
    </xf>
    <xf numFmtId="209" fontId="7" fillId="0" borderId="6" xfId="15" applyNumberFormat="1" applyFont="1" applyBorder="1" applyAlignment="1" quotePrefix="1">
      <alignment horizontal="right"/>
    </xf>
    <xf numFmtId="0" fontId="1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0" fontId="8" fillId="0" borderId="9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9" xfId="15" applyNumberFormat="1" applyFont="1" applyBorder="1" applyAlignment="1">
      <alignment/>
    </xf>
    <xf numFmtId="0" fontId="8" fillId="0" borderId="10" xfId="15" applyNumberFormat="1" applyFont="1" applyBorder="1" applyAlignment="1">
      <alignment/>
    </xf>
    <xf numFmtId="0" fontId="8" fillId="0" borderId="9" xfId="15" applyNumberFormat="1" applyFont="1" applyBorder="1" applyAlignment="1">
      <alignment horizontal="right"/>
    </xf>
    <xf numFmtId="0" fontId="8" fillId="0" borderId="10" xfId="15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8" xfId="0" applyNumberFormat="1" applyFont="1" applyBorder="1" applyAlignment="1">
      <alignment horizontal="centerContinuous"/>
    </xf>
    <xf numFmtId="0" fontId="8" fillId="0" borderId="13" xfId="0" applyNumberFormat="1" applyFont="1" applyBorder="1" applyAlignment="1">
      <alignment horizontal="centerContinuous"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Continuous"/>
    </xf>
    <xf numFmtId="0" fontId="12" fillId="0" borderId="15" xfId="0" applyNumberFormat="1" applyFont="1" applyBorder="1" applyAlignment="1">
      <alignment horizontal="centerContinuous"/>
    </xf>
    <xf numFmtId="0" fontId="12" fillId="0" borderId="15" xfId="0" applyNumberFormat="1" applyFont="1" applyBorder="1" applyAlignment="1">
      <alignment/>
    </xf>
    <xf numFmtId="0" fontId="12" fillId="0" borderId="16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12" fillId="0" borderId="10" xfId="15" applyNumberFormat="1" applyFont="1" applyBorder="1" applyAlignment="1">
      <alignment/>
    </xf>
    <xf numFmtId="0" fontId="12" fillId="0" borderId="15" xfId="15" applyNumberFormat="1" applyFont="1" applyBorder="1" applyAlignment="1">
      <alignment/>
    </xf>
    <xf numFmtId="0" fontId="12" fillId="0" borderId="15" xfId="15" applyNumberFormat="1" applyFont="1" applyBorder="1" applyAlignment="1">
      <alignment horizontal="center"/>
    </xf>
    <xf numFmtId="0" fontId="8" fillId="0" borderId="15" xfId="15" applyNumberFormat="1" applyFont="1" applyBorder="1" applyAlignment="1">
      <alignment horizontal="center"/>
    </xf>
    <xf numFmtId="0" fontId="8" fillId="0" borderId="15" xfId="15" applyNumberFormat="1" applyFont="1" applyBorder="1" applyAlignment="1">
      <alignment horizontal="right"/>
    </xf>
    <xf numFmtId="0" fontId="8" fillId="0" borderId="16" xfId="15" applyNumberFormat="1" applyFont="1" applyBorder="1" applyAlignment="1">
      <alignment horizontal="right"/>
    </xf>
    <xf numFmtId="0" fontId="8" fillId="0" borderId="15" xfId="15" applyNumberFormat="1" applyFont="1" applyBorder="1" applyAlignment="1">
      <alignment/>
    </xf>
    <xf numFmtId="0" fontId="8" fillId="0" borderId="16" xfId="15" applyNumberFormat="1" applyFont="1" applyBorder="1" applyAlignment="1">
      <alignment/>
    </xf>
    <xf numFmtId="0" fontId="12" fillId="0" borderId="15" xfId="0" applyNumberFormat="1" applyFont="1" applyBorder="1" applyAlignment="1">
      <alignment horizontal="left"/>
    </xf>
    <xf numFmtId="0" fontId="12" fillId="0" borderId="15" xfId="17" applyNumberFormat="1" applyFont="1" applyBorder="1" applyAlignment="1">
      <alignment/>
    </xf>
    <xf numFmtId="0" fontId="8" fillId="0" borderId="15" xfId="15" applyNumberFormat="1" applyFont="1" applyBorder="1" applyAlignment="1" quotePrefix="1">
      <alignment horizontal="right"/>
    </xf>
    <xf numFmtId="0" fontId="8" fillId="0" borderId="16" xfId="15" applyNumberFormat="1" applyFont="1" applyBorder="1" applyAlignment="1" quotePrefix="1">
      <alignment horizontal="right"/>
    </xf>
    <xf numFmtId="0" fontId="8" fillId="0" borderId="10" xfId="15" applyNumberFormat="1" applyFont="1" applyBorder="1" applyAlignment="1">
      <alignment horizontal="center"/>
    </xf>
    <xf numFmtId="0" fontId="12" fillId="0" borderId="10" xfId="15" applyNumberFormat="1" applyFont="1" applyBorder="1" applyAlignment="1">
      <alignment horizontal="right"/>
    </xf>
    <xf numFmtId="0" fontId="12" fillId="0" borderId="15" xfId="15" applyNumberFormat="1" applyFont="1" applyBorder="1" applyAlignment="1">
      <alignment horizontal="right"/>
    </xf>
    <xf numFmtId="0" fontId="12" fillId="0" borderId="10" xfId="15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Continuous"/>
    </xf>
    <xf numFmtId="0" fontId="8" fillId="0" borderId="15" xfId="0" applyNumberFormat="1" applyFont="1" applyBorder="1" applyAlignment="1">
      <alignment horizontal="centerContinuous"/>
    </xf>
    <xf numFmtId="0" fontId="8" fillId="0" borderId="1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0" xfId="0" applyNumberFormat="1" applyFont="1" applyBorder="1" applyAlignment="1" quotePrefix="1">
      <alignment horizontal="center"/>
    </xf>
    <xf numFmtId="0" fontId="8" fillId="0" borderId="15" xfId="0" applyNumberFormat="1" applyFont="1" applyBorder="1" applyAlignment="1">
      <alignment/>
    </xf>
    <xf numFmtId="0" fontId="8" fillId="0" borderId="15" xfId="0" applyNumberFormat="1" applyFont="1" applyBorder="1" applyAlignment="1" quotePrefix="1">
      <alignment horizontal="center"/>
    </xf>
    <xf numFmtId="0" fontId="8" fillId="0" borderId="15" xfId="15" applyNumberFormat="1" applyFont="1" applyFill="1" applyBorder="1" applyAlignment="1">
      <alignment horizontal="right"/>
    </xf>
    <xf numFmtId="0" fontId="12" fillId="0" borderId="16" xfId="0" applyNumberFormat="1" applyFont="1" applyBorder="1" applyAlignment="1">
      <alignment/>
    </xf>
    <xf numFmtId="0" fontId="12" fillId="0" borderId="12" xfId="15" applyNumberFormat="1" applyFont="1" applyBorder="1" applyAlignment="1">
      <alignment horizontal="right"/>
    </xf>
    <xf numFmtId="0" fontId="12" fillId="0" borderId="17" xfId="15" applyNumberFormat="1" applyFont="1" applyBorder="1" applyAlignment="1">
      <alignment horizontal="right"/>
    </xf>
    <xf numFmtId="0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omma_EOC 311202" xfId="17"/>
    <cellStyle name="Currency" xfId="18"/>
    <cellStyle name="Currency [0]" xfId="19"/>
    <cellStyle name="Followed Hyperlink" xfId="20"/>
    <cellStyle name="Hyperlink" xfId="21"/>
    <cellStyle name="Percent" xfId="22"/>
    <cellStyle name="ปกติ_Sheet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zoomScale="75" zoomScaleNormal="75" workbookViewId="0" topLeftCell="H1">
      <selection activeCell="Q9" sqref="Q9"/>
    </sheetView>
  </sheetViews>
  <sheetFormatPr defaultColWidth="9.140625" defaultRowHeight="26.25" customHeight="1"/>
  <cols>
    <col min="1" max="1" width="2.140625" style="8" customWidth="1"/>
    <col min="2" max="2" width="47.140625" style="8" customWidth="1"/>
    <col min="3" max="3" width="11.7109375" style="8" customWidth="1"/>
    <col min="4" max="4" width="0.71875" style="8" customWidth="1"/>
    <col min="5" max="5" width="17.57421875" style="8" customWidth="1"/>
    <col min="6" max="6" width="0.71875" style="8" customWidth="1"/>
    <col min="7" max="7" width="17.421875" style="8" customWidth="1"/>
    <col min="8" max="8" width="0.71875" style="8" customWidth="1"/>
    <col min="9" max="9" width="17.421875" style="8" customWidth="1"/>
    <col min="10" max="10" width="0.71875" style="8" customWidth="1"/>
    <col min="11" max="11" width="17.421875" style="8" customWidth="1"/>
    <col min="12" max="12" width="17.00390625" style="8" customWidth="1"/>
    <col min="13" max="13" width="5.421875" style="8" customWidth="1"/>
    <col min="14" max="14" width="17.00390625" style="14" hidden="1" customWidth="1"/>
    <col min="15" max="15" width="17.00390625" style="8" hidden="1" customWidth="1"/>
    <col min="16" max="16384" width="17.00390625" style="8" customWidth="1"/>
  </cols>
  <sheetData>
    <row r="1" ht="26.25" customHeight="1">
      <c r="A1" s="1" t="s">
        <v>8</v>
      </c>
    </row>
    <row r="2" spans="1:11" ht="26.25" customHeight="1">
      <c r="A2" s="2" t="s">
        <v>152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6.25" customHeight="1">
      <c r="A3" s="1"/>
      <c r="B3" s="1"/>
      <c r="C3" s="15"/>
      <c r="D3" s="15"/>
      <c r="E3" s="15"/>
      <c r="F3" s="15"/>
      <c r="G3" s="15"/>
      <c r="H3" s="15"/>
      <c r="I3" s="15"/>
      <c r="J3" s="15"/>
      <c r="K3" s="15"/>
    </row>
    <row r="4" spans="1:11" ht="26.25" customHeight="1">
      <c r="A4" s="16"/>
      <c r="B4" s="16"/>
      <c r="C4" s="16"/>
      <c r="D4" s="16"/>
      <c r="E4" s="4" t="s">
        <v>9</v>
      </c>
      <c r="F4" s="4"/>
      <c r="G4" s="4"/>
      <c r="H4" s="4"/>
      <c r="I4" s="4"/>
      <c r="J4" s="4"/>
      <c r="K4" s="4"/>
    </row>
    <row r="5" spans="1:11" ht="26.25" customHeight="1">
      <c r="A5" s="17"/>
      <c r="B5" s="17"/>
      <c r="C5" s="6"/>
      <c r="D5" s="6"/>
      <c r="E5" s="5" t="s">
        <v>10</v>
      </c>
      <c r="F5" s="5"/>
      <c r="G5" s="5"/>
      <c r="H5" s="6"/>
      <c r="I5" s="5" t="s">
        <v>11</v>
      </c>
      <c r="J5" s="5"/>
      <c r="K5" s="5"/>
    </row>
    <row r="6" spans="1:11" ht="26.25" customHeight="1">
      <c r="A6" s="17"/>
      <c r="B6" s="17"/>
      <c r="C6" s="18"/>
      <c r="D6" s="18"/>
      <c r="E6" s="10" t="s">
        <v>153</v>
      </c>
      <c r="F6" s="11"/>
      <c r="G6" s="12" t="s">
        <v>12</v>
      </c>
      <c r="H6" s="11"/>
      <c r="I6" s="10" t="s">
        <v>153</v>
      </c>
      <c r="J6" s="11"/>
      <c r="K6" s="12" t="s">
        <v>12</v>
      </c>
    </row>
    <row r="7" spans="1:11" ht="26.25" customHeight="1">
      <c r="A7" s="17"/>
      <c r="B7" s="17"/>
      <c r="C7" s="18"/>
      <c r="D7" s="18"/>
      <c r="E7" s="11">
        <v>2004</v>
      </c>
      <c r="F7" s="11"/>
      <c r="G7" s="11">
        <v>2003</v>
      </c>
      <c r="H7" s="11"/>
      <c r="I7" s="11">
        <v>2004</v>
      </c>
      <c r="J7" s="11"/>
      <c r="K7" s="11">
        <v>2003</v>
      </c>
    </row>
    <row r="8" spans="1:10" ht="26.25" customHeight="1">
      <c r="A8" s="17"/>
      <c r="B8" s="17"/>
      <c r="C8" s="18"/>
      <c r="D8" s="18"/>
      <c r="E8" s="7" t="s">
        <v>13</v>
      </c>
      <c r="F8" s="7"/>
      <c r="H8" s="7"/>
      <c r="I8" s="7" t="s">
        <v>13</v>
      </c>
      <c r="J8" s="7"/>
    </row>
    <row r="9" spans="3:11" ht="26.25" customHeight="1">
      <c r="C9" s="19" t="s">
        <v>16</v>
      </c>
      <c r="D9" s="11"/>
      <c r="E9" s="9" t="s">
        <v>14</v>
      </c>
      <c r="F9" s="7"/>
      <c r="G9" s="9" t="s">
        <v>15</v>
      </c>
      <c r="H9" s="7"/>
      <c r="I9" s="9" t="s">
        <v>14</v>
      </c>
      <c r="J9" s="7"/>
      <c r="K9" s="9" t="s">
        <v>15</v>
      </c>
    </row>
    <row r="10" spans="1:15" ht="26.25" customHeight="1">
      <c r="A10" s="6" t="s">
        <v>17</v>
      </c>
      <c r="B10" s="6"/>
      <c r="D10" s="17"/>
      <c r="F10" s="17"/>
      <c r="G10" s="20"/>
      <c r="H10" s="21"/>
      <c r="J10" s="17"/>
      <c r="K10" s="20"/>
      <c r="N10" s="105"/>
      <c r="O10" s="106"/>
    </row>
    <row r="11" spans="1:15" ht="26.25" customHeight="1">
      <c r="A11" s="1" t="s">
        <v>18</v>
      </c>
      <c r="B11" s="6"/>
      <c r="N11" s="107"/>
      <c r="O11" s="108"/>
    </row>
    <row r="12" spans="1:15" ht="26.25" customHeight="1">
      <c r="A12" s="8" t="s">
        <v>19</v>
      </c>
      <c r="B12" s="22"/>
      <c r="E12" s="23">
        <v>32974</v>
      </c>
      <c r="F12" s="23"/>
      <c r="G12" s="23">
        <v>47353</v>
      </c>
      <c r="H12" s="23"/>
      <c r="I12" s="23">
        <v>5359</v>
      </c>
      <c r="J12" s="23"/>
      <c r="K12" s="23">
        <v>4690</v>
      </c>
      <c r="N12" s="109">
        <v>24047</v>
      </c>
      <c r="O12" s="110">
        <v>2243</v>
      </c>
    </row>
    <row r="13" spans="1:15" ht="26.25" customHeight="1">
      <c r="A13" s="8" t="s">
        <v>20</v>
      </c>
      <c r="B13" s="22"/>
      <c r="C13" s="20" t="s">
        <v>143</v>
      </c>
      <c r="E13" s="23">
        <v>108672</v>
      </c>
      <c r="F13" s="23"/>
      <c r="G13" s="23">
        <v>289199</v>
      </c>
      <c r="H13" s="23"/>
      <c r="I13" s="23">
        <v>48713</v>
      </c>
      <c r="J13" s="23"/>
      <c r="K13" s="23">
        <v>86167</v>
      </c>
      <c r="N13" s="109">
        <v>100567</v>
      </c>
      <c r="O13" s="110">
        <v>78100</v>
      </c>
    </row>
    <row r="14" spans="1:15" ht="26.25" customHeight="1">
      <c r="A14" s="8" t="s">
        <v>21</v>
      </c>
      <c r="B14" s="22"/>
      <c r="C14" s="20"/>
      <c r="E14" s="23">
        <v>58824</v>
      </c>
      <c r="F14" s="23"/>
      <c r="G14" s="23">
        <v>40251</v>
      </c>
      <c r="H14" s="23"/>
      <c r="I14" s="23">
        <v>40752</v>
      </c>
      <c r="J14" s="23"/>
      <c r="K14" s="23">
        <v>40071</v>
      </c>
      <c r="N14" s="109">
        <v>31239</v>
      </c>
      <c r="O14" s="110">
        <v>19087</v>
      </c>
    </row>
    <row r="15" spans="1:15" ht="26.25" customHeight="1">
      <c r="A15" s="8" t="s">
        <v>22</v>
      </c>
      <c r="B15" s="22"/>
      <c r="C15" s="20">
        <v>5</v>
      </c>
      <c r="E15" s="24">
        <v>12212</v>
      </c>
      <c r="F15" s="24"/>
      <c r="G15" s="23">
        <v>14672</v>
      </c>
      <c r="H15" s="23"/>
      <c r="I15" s="23">
        <v>4335</v>
      </c>
      <c r="J15" s="23"/>
      <c r="K15" s="23">
        <v>5457</v>
      </c>
      <c r="N15" s="111">
        <v>44100</v>
      </c>
      <c r="O15" s="110">
        <v>7334.420239999995</v>
      </c>
    </row>
    <row r="16" spans="1:15" ht="26.25" customHeight="1">
      <c r="A16" s="8" t="s">
        <v>23</v>
      </c>
      <c r="B16" s="22"/>
      <c r="E16" s="23"/>
      <c r="F16" s="23"/>
      <c r="N16" s="109"/>
      <c r="O16" s="108"/>
    </row>
    <row r="17" spans="1:15" ht="26.25" customHeight="1">
      <c r="A17" s="22"/>
      <c r="B17" s="8" t="s">
        <v>24</v>
      </c>
      <c r="C17" s="20">
        <v>3</v>
      </c>
      <c r="E17" s="23">
        <v>5841</v>
      </c>
      <c r="F17" s="23"/>
      <c r="G17" s="23">
        <v>4399</v>
      </c>
      <c r="H17" s="23"/>
      <c r="I17" s="23">
        <v>71729</v>
      </c>
      <c r="J17" s="23"/>
      <c r="K17" s="23">
        <v>56736</v>
      </c>
      <c r="N17" s="109">
        <v>8886</v>
      </c>
      <c r="O17" s="110">
        <v>82199</v>
      </c>
    </row>
    <row r="18" spans="1:15" ht="26.25" customHeight="1">
      <c r="A18" s="8" t="s">
        <v>25</v>
      </c>
      <c r="C18" s="20"/>
      <c r="E18" s="23">
        <v>31218</v>
      </c>
      <c r="F18" s="23"/>
      <c r="G18" s="23">
        <v>5000</v>
      </c>
      <c r="H18" s="23"/>
      <c r="I18" s="23">
        <v>31218</v>
      </c>
      <c r="J18" s="23"/>
      <c r="K18" s="23">
        <v>5000</v>
      </c>
      <c r="N18" s="109">
        <v>18597</v>
      </c>
      <c r="O18" s="110">
        <v>18597</v>
      </c>
    </row>
    <row r="19" spans="1:15" ht="26.25" customHeight="1">
      <c r="A19" s="8" t="s">
        <v>26</v>
      </c>
      <c r="C19" s="20"/>
      <c r="E19" s="23">
        <v>72976</v>
      </c>
      <c r="F19" s="25"/>
      <c r="G19" s="23">
        <v>27988</v>
      </c>
      <c r="H19" s="25"/>
      <c r="I19" s="23">
        <v>55047</v>
      </c>
      <c r="J19" s="25"/>
      <c r="K19" s="23">
        <v>10650</v>
      </c>
      <c r="N19" s="109">
        <v>39587</v>
      </c>
      <c r="O19" s="110">
        <v>19453</v>
      </c>
    </row>
    <row r="20" spans="2:15" ht="26.25" customHeight="1">
      <c r="B20" s="8" t="s">
        <v>27</v>
      </c>
      <c r="C20" s="20"/>
      <c r="E20" s="26">
        <f>SUM(E12:E19)</f>
        <v>322717</v>
      </c>
      <c r="F20" s="27"/>
      <c r="G20" s="26">
        <f>SUM(G12:G19)</f>
        <v>428862</v>
      </c>
      <c r="H20" s="27"/>
      <c r="I20" s="26">
        <f>SUM(I12:I19)</f>
        <v>257153</v>
      </c>
      <c r="J20" s="27"/>
      <c r="K20" s="26">
        <f>SUM(K12:K19)</f>
        <v>208771</v>
      </c>
      <c r="N20" s="107">
        <f>SUM(N12:N19)</f>
        <v>267023</v>
      </c>
      <c r="O20" s="108">
        <f>N20/1000</f>
        <v>267.023</v>
      </c>
    </row>
    <row r="21" spans="1:15" ht="26.25" customHeight="1">
      <c r="A21" s="22"/>
      <c r="B21" s="22"/>
      <c r="C21" s="20"/>
      <c r="E21" s="24"/>
      <c r="F21" s="28"/>
      <c r="G21" s="24"/>
      <c r="H21" s="24"/>
      <c r="I21" s="24"/>
      <c r="J21" s="28"/>
      <c r="K21" s="24"/>
      <c r="N21" s="107"/>
      <c r="O21" s="108"/>
    </row>
    <row r="22" spans="1:15" ht="26.25" customHeight="1">
      <c r="A22" s="6" t="s">
        <v>28</v>
      </c>
      <c r="C22" s="20"/>
      <c r="E22" s="25"/>
      <c r="F22" s="25"/>
      <c r="G22" s="25"/>
      <c r="H22" s="25"/>
      <c r="I22" s="25"/>
      <c r="J22" s="25"/>
      <c r="K22" s="29"/>
      <c r="N22" s="107"/>
      <c r="O22" s="108"/>
    </row>
    <row r="23" spans="1:15" ht="26.25" customHeight="1">
      <c r="A23" s="8" t="s">
        <v>29</v>
      </c>
      <c r="C23" s="20">
        <v>6</v>
      </c>
      <c r="E23" s="24"/>
      <c r="F23" s="24"/>
      <c r="G23" s="24"/>
      <c r="H23" s="24"/>
      <c r="I23" s="24"/>
      <c r="J23" s="24"/>
      <c r="K23" s="24"/>
      <c r="N23" s="107"/>
      <c r="O23" s="108"/>
    </row>
    <row r="24" spans="2:15" ht="26.25" customHeight="1">
      <c r="B24" s="13" t="s">
        <v>30</v>
      </c>
      <c r="C24" s="20"/>
      <c r="E24" s="24">
        <v>0</v>
      </c>
      <c r="F24" s="24"/>
      <c r="G24" s="24">
        <v>0</v>
      </c>
      <c r="H24" s="24"/>
      <c r="I24" s="24">
        <v>82847</v>
      </c>
      <c r="J24" s="24"/>
      <c r="K24" s="24">
        <v>111769</v>
      </c>
      <c r="N24" s="111">
        <v>0</v>
      </c>
      <c r="O24" s="112">
        <v>90275</v>
      </c>
    </row>
    <row r="25" spans="2:15" ht="26.25" customHeight="1">
      <c r="B25" s="13" t="s">
        <v>31</v>
      </c>
      <c r="C25" s="20"/>
      <c r="E25" s="24">
        <v>129367</v>
      </c>
      <c r="F25" s="24"/>
      <c r="G25" s="24">
        <v>0</v>
      </c>
      <c r="H25" s="24"/>
      <c r="I25" s="24">
        <v>189500</v>
      </c>
      <c r="J25" s="24"/>
      <c r="K25" s="24">
        <v>145167</v>
      </c>
      <c r="N25" s="111">
        <v>147276</v>
      </c>
      <c r="O25" s="112">
        <v>147276</v>
      </c>
    </row>
    <row r="26" spans="1:15" ht="26.25" customHeight="1">
      <c r="A26" s="8" t="s">
        <v>32</v>
      </c>
      <c r="C26" s="20">
        <v>7</v>
      </c>
      <c r="E26" s="24">
        <v>26842</v>
      </c>
      <c r="F26" s="24"/>
      <c r="G26" s="24">
        <v>39425</v>
      </c>
      <c r="H26" s="24"/>
      <c r="I26" s="23">
        <v>24404</v>
      </c>
      <c r="J26" s="23"/>
      <c r="K26" s="23">
        <v>24191</v>
      </c>
      <c r="N26" s="111">
        <v>24571</v>
      </c>
      <c r="O26" s="110">
        <v>19629.568119999996</v>
      </c>
    </row>
    <row r="27" spans="1:15" ht="26.25" customHeight="1">
      <c r="A27" s="8" t="s">
        <v>33</v>
      </c>
      <c r="C27" s="20">
        <v>8</v>
      </c>
      <c r="E27" s="24">
        <v>58768</v>
      </c>
      <c r="F27" s="24"/>
      <c r="G27" s="24">
        <v>67077</v>
      </c>
      <c r="H27" s="24"/>
      <c r="I27" s="23">
        <v>23164</v>
      </c>
      <c r="J27" s="23"/>
      <c r="K27" s="23">
        <v>28752</v>
      </c>
      <c r="N27" s="111">
        <v>61780</v>
      </c>
      <c r="O27" s="110">
        <v>24612.161999999997</v>
      </c>
    </row>
    <row r="28" spans="1:15" ht="26.25" customHeight="1">
      <c r="A28" s="8" t="s">
        <v>34</v>
      </c>
      <c r="C28" s="20"/>
      <c r="E28" s="24">
        <v>6697</v>
      </c>
      <c r="F28" s="24"/>
      <c r="G28" s="24">
        <v>5711</v>
      </c>
      <c r="H28" s="24"/>
      <c r="I28" s="23">
        <v>3675</v>
      </c>
      <c r="J28" s="23"/>
      <c r="K28" s="23">
        <v>0</v>
      </c>
      <c r="N28" s="111">
        <v>4920</v>
      </c>
      <c r="O28" s="110">
        <v>0</v>
      </c>
    </row>
    <row r="29" spans="1:15" ht="26.25" customHeight="1">
      <c r="A29" s="8" t="s">
        <v>35</v>
      </c>
      <c r="C29" s="20"/>
      <c r="E29" s="24">
        <v>100196</v>
      </c>
      <c r="F29" s="24"/>
      <c r="G29" s="24">
        <v>115485</v>
      </c>
      <c r="H29" s="24"/>
      <c r="I29" s="23">
        <v>0</v>
      </c>
      <c r="J29" s="23"/>
      <c r="K29" s="23">
        <v>0</v>
      </c>
      <c r="N29" s="111">
        <v>47368</v>
      </c>
      <c r="O29" s="110">
        <v>0</v>
      </c>
    </row>
    <row r="30" spans="1:15" ht="26.25" customHeight="1">
      <c r="A30" s="8" t="s">
        <v>36</v>
      </c>
      <c r="C30" s="20"/>
      <c r="E30" s="24">
        <v>21513</v>
      </c>
      <c r="F30" s="28"/>
      <c r="G30" s="24">
        <v>25383</v>
      </c>
      <c r="H30" s="28"/>
      <c r="I30" s="23">
        <v>14537</v>
      </c>
      <c r="J30" s="25"/>
      <c r="K30" s="23">
        <v>10527</v>
      </c>
      <c r="N30" s="111">
        <v>22052</v>
      </c>
      <c r="O30" s="110">
        <v>11949.127719999999</v>
      </c>
    </row>
    <row r="31" spans="2:15" ht="26.25" customHeight="1">
      <c r="B31" s="8" t="s">
        <v>37</v>
      </c>
      <c r="C31" s="30"/>
      <c r="D31" s="31"/>
      <c r="E31" s="32">
        <f>SUM(E22:E30)</f>
        <v>343383</v>
      </c>
      <c r="F31" s="25"/>
      <c r="G31" s="32">
        <f>SUM(G22:G30)</f>
        <v>253081</v>
      </c>
      <c r="H31" s="25"/>
      <c r="I31" s="32">
        <f>SUM(I24:I30)</f>
        <v>338127</v>
      </c>
      <c r="J31" s="25"/>
      <c r="K31" s="32">
        <f>SUM(K22:K30)</f>
        <v>320406</v>
      </c>
      <c r="N31" s="107">
        <f>SUM(N24:N30)</f>
        <v>307967</v>
      </c>
      <c r="O31" s="108">
        <f>N31/1000</f>
        <v>307.967</v>
      </c>
    </row>
    <row r="32" spans="1:15" ht="26.25" customHeight="1" thickBot="1">
      <c r="A32" s="6" t="s">
        <v>38</v>
      </c>
      <c r="C32" s="20"/>
      <c r="E32" s="33">
        <f>+E20+E31</f>
        <v>666100</v>
      </c>
      <c r="F32" s="25"/>
      <c r="G32" s="33">
        <f>+G20+G31</f>
        <v>681943</v>
      </c>
      <c r="H32" s="25"/>
      <c r="I32" s="33">
        <f>+I20+I31</f>
        <v>595280</v>
      </c>
      <c r="J32" s="25"/>
      <c r="K32" s="33">
        <f>+K20+K31</f>
        <v>529177</v>
      </c>
      <c r="N32" s="107">
        <f>N20+N31</f>
        <v>574990</v>
      </c>
      <c r="O32" s="108">
        <f>N32/1000</f>
        <v>574.99</v>
      </c>
    </row>
    <row r="33" spans="3:15" ht="26.25" customHeight="1" thickTop="1">
      <c r="C33" s="20"/>
      <c r="E33" s="34"/>
      <c r="F33" s="35"/>
      <c r="G33" s="34"/>
      <c r="H33" s="35"/>
      <c r="I33" s="36"/>
      <c r="J33" s="35"/>
      <c r="K33" s="37"/>
      <c r="L33" s="35"/>
      <c r="M33" s="35"/>
      <c r="N33" s="107"/>
      <c r="O33" s="108"/>
    </row>
    <row r="34" spans="3:15" ht="26.25" customHeight="1">
      <c r="C34" s="20"/>
      <c r="E34" s="35"/>
      <c r="F34" s="35"/>
      <c r="G34" s="35"/>
      <c r="H34" s="35"/>
      <c r="I34" s="35"/>
      <c r="J34" s="35"/>
      <c r="K34" s="38"/>
      <c r="L34" s="35"/>
      <c r="M34" s="35"/>
      <c r="N34" s="107"/>
      <c r="O34" s="108"/>
    </row>
    <row r="35" spans="3:15" ht="26.25" customHeight="1">
      <c r="C35" s="20"/>
      <c r="E35" s="35"/>
      <c r="F35" s="35"/>
      <c r="G35" s="35"/>
      <c r="H35" s="35"/>
      <c r="I35" s="35"/>
      <c r="J35" s="35"/>
      <c r="K35" s="38"/>
      <c r="L35" s="35"/>
      <c r="M35" s="35"/>
      <c r="N35" s="107"/>
      <c r="O35" s="108"/>
    </row>
    <row r="36" spans="3:15" ht="26.25" customHeight="1">
      <c r="C36" s="20"/>
      <c r="E36" s="35"/>
      <c r="F36" s="35"/>
      <c r="G36" s="35"/>
      <c r="H36" s="35"/>
      <c r="I36" s="35"/>
      <c r="J36" s="35"/>
      <c r="K36" s="38"/>
      <c r="L36" s="35"/>
      <c r="M36" s="35"/>
      <c r="N36" s="107"/>
      <c r="O36" s="108"/>
    </row>
    <row r="37" spans="3:15" ht="26.25" customHeight="1">
      <c r="C37" s="20"/>
      <c r="E37" s="35"/>
      <c r="F37" s="35"/>
      <c r="G37" s="35"/>
      <c r="H37" s="35"/>
      <c r="I37" s="35"/>
      <c r="J37" s="35"/>
      <c r="K37" s="38"/>
      <c r="L37" s="35"/>
      <c r="M37" s="35"/>
      <c r="N37" s="107"/>
      <c r="O37" s="108"/>
    </row>
    <row r="38" spans="3:15" ht="26.25" customHeight="1">
      <c r="C38" s="20"/>
      <c r="E38" s="35"/>
      <c r="F38" s="35"/>
      <c r="G38" s="35"/>
      <c r="H38" s="35"/>
      <c r="I38" s="35"/>
      <c r="J38" s="35"/>
      <c r="K38" s="38"/>
      <c r="L38" s="35"/>
      <c r="M38" s="35"/>
      <c r="N38" s="107"/>
      <c r="O38" s="108"/>
    </row>
    <row r="39" spans="3:15" ht="26.25" customHeight="1">
      <c r="C39" s="20"/>
      <c r="E39" s="35"/>
      <c r="F39" s="35"/>
      <c r="G39" s="35"/>
      <c r="H39" s="35"/>
      <c r="I39" s="35"/>
      <c r="J39" s="35"/>
      <c r="K39" s="38"/>
      <c r="L39" s="35"/>
      <c r="M39" s="35"/>
      <c r="N39" s="107"/>
      <c r="O39" s="108"/>
    </row>
    <row r="40" spans="1:15" ht="26.25" customHeight="1">
      <c r="A40" s="39" t="s">
        <v>39</v>
      </c>
      <c r="B40" s="39"/>
      <c r="C40" s="39"/>
      <c r="D40" s="39"/>
      <c r="E40" s="40"/>
      <c r="F40" s="40"/>
      <c r="G40" s="40"/>
      <c r="H40" s="40"/>
      <c r="I40" s="40"/>
      <c r="J40" s="40"/>
      <c r="K40" s="41"/>
      <c r="M40" s="17"/>
      <c r="N40" s="107"/>
      <c r="O40" s="108"/>
    </row>
    <row r="41" spans="5:15" ht="26.25" customHeight="1">
      <c r="E41" s="35"/>
      <c r="F41" s="35"/>
      <c r="G41" s="35"/>
      <c r="H41" s="35"/>
      <c r="I41" s="35"/>
      <c r="J41" s="35"/>
      <c r="K41" s="42" t="s">
        <v>40</v>
      </c>
      <c r="M41" s="17"/>
      <c r="N41" s="107"/>
      <c r="O41" s="108"/>
    </row>
    <row r="42" spans="5:15" ht="26.25" customHeight="1">
      <c r="E42" s="35"/>
      <c r="F42" s="35"/>
      <c r="G42" s="35"/>
      <c r="H42" s="35"/>
      <c r="I42" s="35"/>
      <c r="J42" s="35"/>
      <c r="K42" s="42"/>
      <c r="M42" s="17"/>
      <c r="N42" s="107"/>
      <c r="O42" s="108"/>
    </row>
    <row r="43" spans="1:15" ht="26.25" customHeight="1">
      <c r="A43" s="101" t="s">
        <v>8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N43" s="107"/>
      <c r="O43" s="108"/>
    </row>
    <row r="44" spans="1:15" ht="26.25" customHeight="1">
      <c r="A44" s="2" t="str">
        <f>A2</f>
        <v>Balance Sheets as at 30 September 2004 and 31 December 2003</v>
      </c>
      <c r="B44" s="2"/>
      <c r="C44" s="43"/>
      <c r="D44" s="43"/>
      <c r="E44" s="43"/>
      <c r="F44" s="43"/>
      <c r="G44" s="43"/>
      <c r="H44" s="43"/>
      <c r="I44" s="43"/>
      <c r="J44" s="43"/>
      <c r="K44" s="43"/>
      <c r="N44" s="107"/>
      <c r="O44" s="108"/>
    </row>
    <row r="45" spans="1:15" ht="26.25" customHeight="1">
      <c r="A45" s="1"/>
      <c r="B45" s="1"/>
      <c r="C45" s="15"/>
      <c r="D45" s="15"/>
      <c r="E45" s="15"/>
      <c r="F45" s="15"/>
      <c r="G45" s="15"/>
      <c r="H45" s="15"/>
      <c r="I45" s="15"/>
      <c r="J45" s="15"/>
      <c r="K45" s="15"/>
      <c r="N45" s="107"/>
      <c r="O45" s="108"/>
    </row>
    <row r="46" spans="1:15" ht="26.25" customHeight="1">
      <c r="A46" s="16"/>
      <c r="B46" s="16"/>
      <c r="C46" s="16"/>
      <c r="D46" s="16"/>
      <c r="E46" s="4" t="s">
        <v>9</v>
      </c>
      <c r="F46" s="4"/>
      <c r="G46" s="4"/>
      <c r="H46" s="4"/>
      <c r="I46" s="4"/>
      <c r="J46" s="4"/>
      <c r="K46" s="4"/>
      <c r="N46" s="107"/>
      <c r="O46" s="108"/>
    </row>
    <row r="47" spans="1:15" ht="26.25" customHeight="1">
      <c r="A47" s="17"/>
      <c r="B47" s="17"/>
      <c r="C47" s="6"/>
      <c r="D47" s="6"/>
      <c r="E47" s="5" t="s">
        <v>10</v>
      </c>
      <c r="F47" s="5"/>
      <c r="G47" s="5"/>
      <c r="H47" s="6"/>
      <c r="I47" s="5" t="s">
        <v>11</v>
      </c>
      <c r="J47" s="5"/>
      <c r="K47" s="5"/>
      <c r="N47" s="107"/>
      <c r="O47" s="108"/>
    </row>
    <row r="48" spans="1:15" ht="26.25" customHeight="1">
      <c r="A48" s="17"/>
      <c r="B48" s="17"/>
      <c r="C48" s="18"/>
      <c r="D48" s="18"/>
      <c r="E48" s="10" t="s">
        <v>153</v>
      </c>
      <c r="F48" s="11"/>
      <c r="G48" s="12" t="s">
        <v>12</v>
      </c>
      <c r="H48" s="11"/>
      <c r="I48" s="10" t="s">
        <v>153</v>
      </c>
      <c r="J48" s="11"/>
      <c r="K48" s="12" t="s">
        <v>12</v>
      </c>
      <c r="N48" s="107"/>
      <c r="O48" s="108"/>
    </row>
    <row r="49" spans="1:15" ht="26.25" customHeight="1">
      <c r="A49" s="17"/>
      <c r="B49" s="17"/>
      <c r="C49" s="18"/>
      <c r="D49" s="18"/>
      <c r="E49" s="11">
        <v>2004</v>
      </c>
      <c r="F49" s="11"/>
      <c r="G49" s="11">
        <v>2003</v>
      </c>
      <c r="H49" s="11"/>
      <c r="I49" s="11">
        <v>2004</v>
      </c>
      <c r="J49" s="11"/>
      <c r="K49" s="11">
        <v>2003</v>
      </c>
      <c r="N49" s="107"/>
      <c r="O49" s="108"/>
    </row>
    <row r="50" spans="1:15" ht="26.25" customHeight="1">
      <c r="A50" s="17"/>
      <c r="B50" s="17"/>
      <c r="C50" s="18"/>
      <c r="D50" s="18"/>
      <c r="E50" s="7" t="s">
        <v>13</v>
      </c>
      <c r="F50" s="7"/>
      <c r="H50" s="7"/>
      <c r="I50" s="7" t="s">
        <v>13</v>
      </c>
      <c r="J50" s="7"/>
      <c r="N50" s="107"/>
      <c r="O50" s="108"/>
    </row>
    <row r="51" spans="3:15" ht="26.25" customHeight="1">
      <c r="C51" s="19" t="s">
        <v>16</v>
      </c>
      <c r="D51" s="11"/>
      <c r="E51" s="9" t="s">
        <v>14</v>
      </c>
      <c r="F51" s="7"/>
      <c r="G51" s="9" t="s">
        <v>15</v>
      </c>
      <c r="H51" s="7"/>
      <c r="I51" s="9" t="s">
        <v>14</v>
      </c>
      <c r="J51" s="7"/>
      <c r="K51" s="9" t="s">
        <v>15</v>
      </c>
      <c r="N51" s="107"/>
      <c r="O51" s="108"/>
    </row>
    <row r="52" spans="1:15" ht="26.25" customHeight="1">
      <c r="A52" s="6" t="s">
        <v>41</v>
      </c>
      <c r="C52" s="11"/>
      <c r="D52" s="11"/>
      <c r="E52" s="11"/>
      <c r="F52" s="11"/>
      <c r="G52" s="11"/>
      <c r="H52" s="11"/>
      <c r="I52" s="11"/>
      <c r="J52" s="11"/>
      <c r="K52" s="11"/>
      <c r="N52" s="107"/>
      <c r="O52" s="108"/>
    </row>
    <row r="53" spans="1:15" ht="26.25" customHeight="1">
      <c r="A53" s="6" t="s">
        <v>42</v>
      </c>
      <c r="B53" s="6"/>
      <c r="G53" s="44"/>
      <c r="H53" s="44"/>
      <c r="N53" s="107"/>
      <c r="O53" s="108"/>
    </row>
    <row r="54" spans="1:15" ht="26.25" customHeight="1">
      <c r="A54" s="8" t="s">
        <v>150</v>
      </c>
      <c r="C54" s="20"/>
      <c r="E54" s="23">
        <v>59695</v>
      </c>
      <c r="F54" s="23"/>
      <c r="G54" s="23">
        <v>5544</v>
      </c>
      <c r="H54" s="23"/>
      <c r="I54" s="23">
        <v>28703</v>
      </c>
      <c r="J54" s="23"/>
      <c r="K54" s="23">
        <v>3856</v>
      </c>
      <c r="N54" s="109">
        <v>52178</v>
      </c>
      <c r="O54" s="110">
        <v>18812.813469999997</v>
      </c>
    </row>
    <row r="55" spans="1:15" ht="26.25" customHeight="1">
      <c r="A55" s="8" t="s">
        <v>43</v>
      </c>
      <c r="C55" s="20">
        <v>3</v>
      </c>
      <c r="E55" s="23">
        <v>94945</v>
      </c>
      <c r="F55" s="23"/>
      <c r="G55" s="23">
        <v>121253</v>
      </c>
      <c r="H55" s="23"/>
      <c r="I55" s="23">
        <v>70713</v>
      </c>
      <c r="J55" s="23"/>
      <c r="K55" s="23">
        <v>52528</v>
      </c>
      <c r="N55" s="109">
        <v>83819</v>
      </c>
      <c r="O55" s="110">
        <v>65058</v>
      </c>
    </row>
    <row r="56" spans="1:15" ht="26.25" customHeight="1">
      <c r="A56" s="8" t="s">
        <v>44</v>
      </c>
      <c r="N56" s="109">
        <v>8776</v>
      </c>
      <c r="O56" s="110">
        <v>49081.33166</v>
      </c>
    </row>
    <row r="57" spans="2:15" ht="26.25" customHeight="1">
      <c r="B57" s="8" t="s">
        <v>45</v>
      </c>
      <c r="C57" s="20">
        <v>3</v>
      </c>
      <c r="E57" s="23">
        <v>2496</v>
      </c>
      <c r="F57" s="23"/>
      <c r="G57" s="23">
        <v>0</v>
      </c>
      <c r="H57" s="23"/>
      <c r="I57" s="23">
        <v>28738</v>
      </c>
      <c r="J57" s="23"/>
      <c r="K57" s="23">
        <v>51253</v>
      </c>
      <c r="N57" s="109"/>
      <c r="O57" s="110"/>
    </row>
    <row r="58" spans="1:15" ht="26.25" customHeight="1">
      <c r="A58" s="8" t="s">
        <v>46</v>
      </c>
      <c r="N58" s="109">
        <v>92785</v>
      </c>
      <c r="O58" s="110">
        <v>91084.86996</v>
      </c>
    </row>
    <row r="59" spans="2:15" ht="26.25" customHeight="1">
      <c r="B59" s="8" t="s">
        <v>47</v>
      </c>
      <c r="C59" s="20">
        <v>9</v>
      </c>
      <c r="E59" s="23">
        <v>102609</v>
      </c>
      <c r="F59" s="23"/>
      <c r="G59" s="23">
        <v>81417</v>
      </c>
      <c r="H59" s="23"/>
      <c r="I59" s="23">
        <v>100801</v>
      </c>
      <c r="J59" s="23"/>
      <c r="K59" s="23">
        <v>80228</v>
      </c>
      <c r="N59" s="109"/>
      <c r="O59" s="110"/>
    </row>
    <row r="60" spans="1:15" ht="26.25" customHeight="1">
      <c r="A60" s="8" t="s">
        <v>138</v>
      </c>
      <c r="N60" s="109">
        <v>20470</v>
      </c>
      <c r="O60" s="110">
        <v>20470</v>
      </c>
    </row>
    <row r="61" spans="2:15" ht="26.25" customHeight="1">
      <c r="B61" s="8" t="s">
        <v>47</v>
      </c>
      <c r="C61" s="20">
        <v>9</v>
      </c>
      <c r="E61" s="23">
        <v>23333</v>
      </c>
      <c r="F61" s="23"/>
      <c r="G61" s="23">
        <v>17878</v>
      </c>
      <c r="H61" s="23"/>
      <c r="I61" s="23">
        <v>23333</v>
      </c>
      <c r="J61" s="23"/>
      <c r="K61" s="23">
        <v>17878</v>
      </c>
      <c r="N61" s="109"/>
      <c r="O61" s="110"/>
    </row>
    <row r="62" spans="1:15" ht="26.25" customHeight="1">
      <c r="A62" s="8" t="s">
        <v>48</v>
      </c>
      <c r="C62" s="20"/>
      <c r="E62" s="23">
        <v>0</v>
      </c>
      <c r="F62" s="23"/>
      <c r="G62" s="23">
        <v>2798</v>
      </c>
      <c r="H62" s="23"/>
      <c r="I62" s="23">
        <v>0</v>
      </c>
      <c r="J62" s="23"/>
      <c r="K62" s="23">
        <v>0</v>
      </c>
      <c r="N62" s="109">
        <v>0</v>
      </c>
      <c r="O62" s="110">
        <v>0</v>
      </c>
    </row>
    <row r="63" spans="1:15" ht="26.25" customHeight="1">
      <c r="A63" s="8" t="s">
        <v>49</v>
      </c>
      <c r="C63" s="20"/>
      <c r="E63" s="23">
        <v>0</v>
      </c>
      <c r="F63" s="23"/>
      <c r="G63" s="23">
        <v>1901</v>
      </c>
      <c r="H63" s="23"/>
      <c r="I63" s="23">
        <v>0</v>
      </c>
      <c r="J63" s="23"/>
      <c r="K63" s="23">
        <v>0</v>
      </c>
      <c r="N63" s="109">
        <v>0</v>
      </c>
      <c r="O63" s="110">
        <v>0</v>
      </c>
    </row>
    <row r="64" spans="1:15" ht="26.25" customHeight="1">
      <c r="A64" s="8" t="s">
        <v>50</v>
      </c>
      <c r="C64" s="20"/>
      <c r="E64" s="23">
        <v>121976</v>
      </c>
      <c r="F64" s="23"/>
      <c r="G64" s="23">
        <v>82995</v>
      </c>
      <c r="H64" s="23"/>
      <c r="I64" s="23">
        <v>69761</v>
      </c>
      <c r="J64" s="23"/>
      <c r="K64" s="23">
        <v>37565</v>
      </c>
      <c r="N64" s="109">
        <v>100855</v>
      </c>
      <c r="O64" s="110">
        <v>59845</v>
      </c>
    </row>
    <row r="65" spans="2:15" ht="26.25" customHeight="1">
      <c r="B65" s="8" t="s">
        <v>51</v>
      </c>
      <c r="E65" s="32">
        <f>SUM(E54:E64)</f>
        <v>405054</v>
      </c>
      <c r="F65" s="25"/>
      <c r="G65" s="32">
        <f>SUM(G54:G64)</f>
        <v>313786</v>
      </c>
      <c r="H65" s="25"/>
      <c r="I65" s="32">
        <f>SUM(I54:I64)</f>
        <v>322049</v>
      </c>
      <c r="J65" s="25"/>
      <c r="K65" s="32">
        <f>SUM(K54:K64)</f>
        <v>243308</v>
      </c>
      <c r="N65" s="107">
        <f>SUM(N54:N64)</f>
        <v>358883</v>
      </c>
      <c r="O65" s="108">
        <f>N65/1000</f>
        <v>358.883</v>
      </c>
    </row>
    <row r="66" spans="5:15" ht="26.25" customHeight="1">
      <c r="E66" s="25"/>
      <c r="F66" s="25"/>
      <c r="G66" s="25"/>
      <c r="H66" s="25"/>
      <c r="I66" s="25"/>
      <c r="J66" s="25"/>
      <c r="K66" s="25"/>
      <c r="N66" s="107"/>
      <c r="O66" s="108"/>
    </row>
    <row r="67" spans="1:15" ht="26.25" customHeight="1">
      <c r="A67" s="6" t="s">
        <v>52</v>
      </c>
      <c r="E67" s="25"/>
      <c r="F67" s="25"/>
      <c r="G67" s="25"/>
      <c r="H67" s="25"/>
      <c r="I67" s="25"/>
      <c r="J67" s="25"/>
      <c r="K67" s="25"/>
      <c r="N67" s="107"/>
      <c r="O67" s="108"/>
    </row>
    <row r="68" spans="1:15" ht="26.25" customHeight="1">
      <c r="A68" s="8" t="s">
        <v>53</v>
      </c>
      <c r="E68" s="25"/>
      <c r="F68" s="25"/>
      <c r="N68" s="107"/>
      <c r="O68" s="108"/>
    </row>
    <row r="69" spans="2:15" ht="26.25" customHeight="1">
      <c r="B69" s="8" t="s">
        <v>54</v>
      </c>
      <c r="C69" s="20">
        <v>9</v>
      </c>
      <c r="E69" s="25">
        <v>193581</v>
      </c>
      <c r="F69" s="25"/>
      <c r="G69" s="25">
        <v>224986</v>
      </c>
      <c r="H69" s="25"/>
      <c r="I69" s="25">
        <v>170484</v>
      </c>
      <c r="J69" s="25"/>
      <c r="K69" s="25">
        <v>200569</v>
      </c>
      <c r="N69" s="109">
        <v>204014</v>
      </c>
      <c r="O69" s="110">
        <v>180511.99462</v>
      </c>
    </row>
    <row r="70" spans="1:15" ht="26.25" customHeight="1">
      <c r="A70" s="8" t="s">
        <v>55</v>
      </c>
      <c r="E70" s="25"/>
      <c r="F70" s="25"/>
      <c r="N70" s="109"/>
      <c r="O70" s="108"/>
    </row>
    <row r="71" spans="2:15" ht="26.25" customHeight="1">
      <c r="B71" s="8" t="s">
        <v>54</v>
      </c>
      <c r="C71" s="20">
        <v>9</v>
      </c>
      <c r="E71" s="25">
        <v>35273</v>
      </c>
      <c r="F71" s="25"/>
      <c r="G71" s="25">
        <v>47226</v>
      </c>
      <c r="H71" s="25"/>
      <c r="I71" s="25">
        <v>30202</v>
      </c>
      <c r="J71" s="25"/>
      <c r="K71" s="25">
        <v>42153</v>
      </c>
      <c r="N71" s="109">
        <v>38597</v>
      </c>
      <c r="O71" s="110">
        <v>33526</v>
      </c>
    </row>
    <row r="72" spans="1:15" ht="26.25" customHeight="1">
      <c r="A72" s="8" t="s">
        <v>56</v>
      </c>
      <c r="C72" s="20">
        <v>6</v>
      </c>
      <c r="E72" s="25">
        <v>0</v>
      </c>
      <c r="F72" s="25"/>
      <c r="G72" s="25">
        <v>0</v>
      </c>
      <c r="H72" s="25"/>
      <c r="I72" s="25">
        <v>40195</v>
      </c>
      <c r="J72" s="25"/>
      <c r="K72" s="25">
        <v>20205</v>
      </c>
      <c r="N72" s="109">
        <v>0</v>
      </c>
      <c r="O72" s="110">
        <v>39209</v>
      </c>
    </row>
    <row r="73" spans="1:15" ht="26.25" customHeight="1">
      <c r="A73" s="8" t="s">
        <v>144</v>
      </c>
      <c r="C73" s="20"/>
      <c r="E73" s="25">
        <v>2969</v>
      </c>
      <c r="F73" s="25"/>
      <c r="G73" s="25">
        <v>0</v>
      </c>
      <c r="H73" s="25"/>
      <c r="I73" s="25">
        <v>0</v>
      </c>
      <c r="J73" s="25"/>
      <c r="K73" s="25">
        <v>0</v>
      </c>
      <c r="N73" s="109">
        <v>3155</v>
      </c>
      <c r="O73" s="110">
        <v>0</v>
      </c>
    </row>
    <row r="74" spans="1:15" ht="26.25" customHeight="1">
      <c r="A74" s="8" t="s">
        <v>57</v>
      </c>
      <c r="C74" s="20"/>
      <c r="E74" s="25">
        <v>3078</v>
      </c>
      <c r="F74" s="25"/>
      <c r="G74" s="25">
        <v>5972</v>
      </c>
      <c r="H74" s="25"/>
      <c r="I74" s="25">
        <v>1160</v>
      </c>
      <c r="J74" s="25"/>
      <c r="K74" s="25">
        <v>1521</v>
      </c>
      <c r="N74" s="109">
        <v>3852</v>
      </c>
      <c r="O74" s="110">
        <v>1345.23671</v>
      </c>
    </row>
    <row r="75" spans="2:15" ht="26.25" customHeight="1">
      <c r="B75" s="8" t="s">
        <v>58</v>
      </c>
      <c r="C75" s="20"/>
      <c r="E75" s="32">
        <f>SUM(E68:E74)</f>
        <v>234901</v>
      </c>
      <c r="F75" s="25"/>
      <c r="G75" s="32">
        <f>SUM(G69:G74)</f>
        <v>278184</v>
      </c>
      <c r="H75" s="25"/>
      <c r="I75" s="32">
        <f>SUM(I69:I74)</f>
        <v>242041</v>
      </c>
      <c r="J75" s="25"/>
      <c r="K75" s="32">
        <f>SUM(K69:K74)</f>
        <v>264448</v>
      </c>
      <c r="N75" s="107">
        <f>SUM(N69:N74)</f>
        <v>249618</v>
      </c>
      <c r="O75" s="108">
        <f>N75/1000</f>
        <v>249.618</v>
      </c>
    </row>
    <row r="76" spans="1:15" ht="26.25" customHeight="1">
      <c r="A76" s="6" t="s">
        <v>59</v>
      </c>
      <c r="E76" s="32">
        <f>E65+E75</f>
        <v>639955</v>
      </c>
      <c r="F76" s="25"/>
      <c r="G76" s="32">
        <f>G65+G75</f>
        <v>591970</v>
      </c>
      <c r="H76" s="25"/>
      <c r="I76" s="32">
        <f>I65+I75</f>
        <v>564090</v>
      </c>
      <c r="J76" s="25"/>
      <c r="K76" s="32">
        <f>K65+K75</f>
        <v>507756</v>
      </c>
      <c r="N76" s="107">
        <f>N65+N75</f>
        <v>608501</v>
      </c>
      <c r="O76" s="108">
        <f>N76/1000</f>
        <v>608.501</v>
      </c>
    </row>
    <row r="77" spans="5:15" ht="26.25" customHeight="1">
      <c r="E77" s="45"/>
      <c r="F77" s="45"/>
      <c r="G77" s="45"/>
      <c r="H77" s="45"/>
      <c r="I77" s="45"/>
      <c r="J77" s="45"/>
      <c r="K77" s="45"/>
      <c r="N77" s="107"/>
      <c r="O77" s="108"/>
    </row>
    <row r="78" spans="5:15" ht="26.25" customHeight="1">
      <c r="E78" s="45"/>
      <c r="F78" s="45"/>
      <c r="G78" s="45"/>
      <c r="H78" s="45"/>
      <c r="I78" s="45"/>
      <c r="J78" s="45"/>
      <c r="K78" s="45"/>
      <c r="N78" s="107"/>
      <c r="O78" s="108"/>
    </row>
    <row r="79" spans="5:15" ht="26.25" customHeight="1">
      <c r="E79" s="45"/>
      <c r="F79" s="45"/>
      <c r="G79" s="45"/>
      <c r="H79" s="45"/>
      <c r="I79" s="45"/>
      <c r="J79" s="45"/>
      <c r="K79" s="45"/>
      <c r="N79" s="107"/>
      <c r="O79" s="108"/>
    </row>
    <row r="80" spans="5:15" ht="26.25" customHeight="1">
      <c r="E80" s="45"/>
      <c r="F80" s="45"/>
      <c r="G80" s="45"/>
      <c r="H80" s="45"/>
      <c r="I80" s="45"/>
      <c r="J80" s="45"/>
      <c r="K80" s="45"/>
      <c r="N80" s="107"/>
      <c r="O80" s="108"/>
    </row>
    <row r="81" spans="5:15" ht="26.25" customHeight="1">
      <c r="E81" s="45"/>
      <c r="F81" s="45"/>
      <c r="G81" s="45"/>
      <c r="H81" s="45"/>
      <c r="I81" s="45"/>
      <c r="J81" s="45"/>
      <c r="K81" s="45"/>
      <c r="N81" s="107"/>
      <c r="O81" s="108"/>
    </row>
    <row r="82" spans="1:15" ht="26.25" customHeight="1">
      <c r="A82" s="39" t="s">
        <v>39</v>
      </c>
      <c r="B82" s="39"/>
      <c r="C82" s="39"/>
      <c r="D82" s="39"/>
      <c r="E82" s="40"/>
      <c r="F82" s="40"/>
      <c r="G82" s="40"/>
      <c r="H82" s="40"/>
      <c r="I82" s="40"/>
      <c r="J82" s="40"/>
      <c r="K82" s="41"/>
      <c r="M82" s="17"/>
      <c r="N82" s="107"/>
      <c r="O82" s="108"/>
    </row>
    <row r="83" spans="5:15" ht="26.25" customHeight="1">
      <c r="E83" s="35"/>
      <c r="F83" s="35"/>
      <c r="G83" s="35"/>
      <c r="H83" s="35"/>
      <c r="I83" s="35"/>
      <c r="J83" s="35"/>
      <c r="K83" s="42" t="s">
        <v>60</v>
      </c>
      <c r="M83" s="17"/>
      <c r="N83" s="107"/>
      <c r="O83" s="108"/>
    </row>
    <row r="84" spans="5:15" ht="26.25" customHeight="1">
      <c r="E84" s="35"/>
      <c r="F84" s="35"/>
      <c r="G84" s="35"/>
      <c r="H84" s="35"/>
      <c r="I84" s="35"/>
      <c r="J84" s="35"/>
      <c r="K84" s="42"/>
      <c r="M84" s="17"/>
      <c r="N84" s="107"/>
      <c r="O84" s="108"/>
    </row>
    <row r="85" spans="1:15" ht="26.25" customHeight="1">
      <c r="A85" s="101" t="s">
        <v>8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N85" s="107"/>
      <c r="O85" s="108"/>
    </row>
    <row r="86" spans="1:15" ht="26.25" customHeight="1">
      <c r="A86" s="2" t="str">
        <f>A2</f>
        <v>Balance Sheets as at 30 September 2004 and 31 December 2003</v>
      </c>
      <c r="B86" s="2"/>
      <c r="C86" s="43"/>
      <c r="D86" s="43"/>
      <c r="E86" s="43"/>
      <c r="F86" s="43"/>
      <c r="G86" s="43"/>
      <c r="H86" s="43"/>
      <c r="I86" s="43"/>
      <c r="J86" s="43"/>
      <c r="K86" s="43"/>
      <c r="N86" s="107"/>
      <c r="O86" s="108"/>
    </row>
    <row r="87" spans="1:15" ht="26.25" customHeight="1">
      <c r="A87" s="1"/>
      <c r="B87" s="1"/>
      <c r="C87" s="15"/>
      <c r="D87" s="15"/>
      <c r="E87" s="15"/>
      <c r="F87" s="15"/>
      <c r="G87" s="15"/>
      <c r="H87" s="15"/>
      <c r="I87" s="15"/>
      <c r="J87" s="15"/>
      <c r="K87" s="15"/>
      <c r="N87" s="107"/>
      <c r="O87" s="108"/>
    </row>
    <row r="88" spans="1:15" ht="26.25" customHeight="1">
      <c r="A88" s="16"/>
      <c r="B88" s="16"/>
      <c r="C88" s="16"/>
      <c r="D88" s="16"/>
      <c r="E88" s="4" t="s">
        <v>9</v>
      </c>
      <c r="F88" s="4"/>
      <c r="G88" s="4"/>
      <c r="H88" s="4"/>
      <c r="I88" s="4"/>
      <c r="J88" s="4"/>
      <c r="K88" s="4"/>
      <c r="N88" s="107"/>
      <c r="O88" s="108"/>
    </row>
    <row r="89" spans="1:15" ht="26.25" customHeight="1">
      <c r="A89" s="17"/>
      <c r="B89" s="17"/>
      <c r="C89" s="6"/>
      <c r="D89" s="6"/>
      <c r="E89" s="5" t="s">
        <v>10</v>
      </c>
      <c r="F89" s="5"/>
      <c r="G89" s="5"/>
      <c r="H89" s="6"/>
      <c r="I89" s="5" t="s">
        <v>11</v>
      </c>
      <c r="J89" s="5"/>
      <c r="K89" s="5"/>
      <c r="N89" s="107"/>
      <c r="O89" s="108"/>
    </row>
    <row r="90" spans="1:15" ht="26.25" customHeight="1">
      <c r="A90" s="17"/>
      <c r="B90" s="17"/>
      <c r="C90" s="18"/>
      <c r="D90" s="18"/>
      <c r="E90" s="10" t="s">
        <v>153</v>
      </c>
      <c r="F90" s="11"/>
      <c r="G90" s="12" t="s">
        <v>12</v>
      </c>
      <c r="H90" s="11"/>
      <c r="I90" s="10" t="s">
        <v>153</v>
      </c>
      <c r="J90" s="11"/>
      <c r="K90" s="12" t="s">
        <v>12</v>
      </c>
      <c r="N90" s="107"/>
      <c r="O90" s="108"/>
    </row>
    <row r="91" spans="1:15" ht="26.25" customHeight="1">
      <c r="A91" s="17"/>
      <c r="B91" s="17"/>
      <c r="C91" s="18"/>
      <c r="D91" s="18"/>
      <c r="E91" s="11">
        <v>2004</v>
      </c>
      <c r="F91" s="11"/>
      <c r="G91" s="11">
        <v>2003</v>
      </c>
      <c r="H91" s="11"/>
      <c r="I91" s="11">
        <v>2004</v>
      </c>
      <c r="J91" s="11"/>
      <c r="K91" s="11">
        <v>2003</v>
      </c>
      <c r="N91" s="107"/>
      <c r="O91" s="108"/>
    </row>
    <row r="92" spans="1:15" ht="26.25" customHeight="1">
      <c r="A92" s="17"/>
      <c r="B92" s="17"/>
      <c r="C92" s="18"/>
      <c r="D92" s="18"/>
      <c r="E92" s="7" t="s">
        <v>13</v>
      </c>
      <c r="F92" s="7"/>
      <c r="H92" s="7"/>
      <c r="I92" s="7" t="s">
        <v>13</v>
      </c>
      <c r="J92" s="7"/>
      <c r="N92" s="107"/>
      <c r="O92" s="108"/>
    </row>
    <row r="93" spans="3:15" ht="26.25" customHeight="1">
      <c r="C93" s="19" t="s">
        <v>16</v>
      </c>
      <c r="D93" s="11"/>
      <c r="E93" s="9" t="s">
        <v>14</v>
      </c>
      <c r="F93" s="7"/>
      <c r="G93" s="9" t="s">
        <v>15</v>
      </c>
      <c r="H93" s="7"/>
      <c r="I93" s="9" t="s">
        <v>14</v>
      </c>
      <c r="J93" s="7"/>
      <c r="K93" s="9" t="s">
        <v>15</v>
      </c>
      <c r="N93" s="107"/>
      <c r="O93" s="108"/>
    </row>
    <row r="94" spans="1:15" ht="26.25" customHeight="1">
      <c r="A94" s="6" t="s">
        <v>61</v>
      </c>
      <c r="C94" s="11"/>
      <c r="D94" s="11"/>
      <c r="E94" s="11"/>
      <c r="F94" s="11"/>
      <c r="G94" s="11"/>
      <c r="H94" s="11"/>
      <c r="I94" s="11"/>
      <c r="J94" s="11"/>
      <c r="K94" s="11"/>
      <c r="N94" s="107"/>
      <c r="O94" s="108"/>
    </row>
    <row r="95" spans="1:15" ht="26.25" customHeight="1">
      <c r="A95" s="6" t="s">
        <v>62</v>
      </c>
      <c r="C95" s="20"/>
      <c r="N95" s="107"/>
      <c r="O95" s="108"/>
    </row>
    <row r="96" spans="1:15" ht="26.25" customHeight="1">
      <c r="A96" s="8" t="s">
        <v>63</v>
      </c>
      <c r="C96" s="20"/>
      <c r="N96" s="107"/>
      <c r="O96" s="108"/>
    </row>
    <row r="97" spans="2:15" ht="26.25" customHeight="1">
      <c r="B97" s="8" t="s">
        <v>64</v>
      </c>
      <c r="C97" s="20"/>
      <c r="N97" s="107"/>
      <c r="O97" s="108"/>
    </row>
    <row r="98" spans="1:15" ht="26.25" customHeight="1">
      <c r="A98" s="8" t="s">
        <v>65</v>
      </c>
      <c r="C98" s="20"/>
      <c r="N98" s="107"/>
      <c r="O98" s="108"/>
    </row>
    <row r="99" spans="2:15" ht="26.25" customHeight="1">
      <c r="B99" s="8" t="s">
        <v>66</v>
      </c>
      <c r="C99" s="20">
        <v>10</v>
      </c>
      <c r="E99" s="29">
        <v>2713737</v>
      </c>
      <c r="F99" s="23"/>
      <c r="G99" s="29">
        <v>10854947</v>
      </c>
      <c r="H99" s="23"/>
      <c r="I99" s="29">
        <v>2713737</v>
      </c>
      <c r="J99" s="23"/>
      <c r="K99" s="29">
        <v>10854947</v>
      </c>
      <c r="N99" s="109">
        <v>2713737</v>
      </c>
      <c r="O99" s="110">
        <v>2713737</v>
      </c>
    </row>
    <row r="100" spans="1:15" ht="26.25" customHeight="1">
      <c r="A100" s="8" t="s">
        <v>67</v>
      </c>
      <c r="C100" s="20">
        <v>10</v>
      </c>
      <c r="E100" s="29">
        <v>-2686351</v>
      </c>
      <c r="F100" s="23"/>
      <c r="G100" s="29">
        <v>-9351978</v>
      </c>
      <c r="H100" s="47"/>
      <c r="I100" s="46">
        <v>-2686351</v>
      </c>
      <c r="J100" s="47"/>
      <c r="K100" s="47">
        <v>-9351978</v>
      </c>
      <c r="N100" s="109">
        <v>-2686351</v>
      </c>
      <c r="O100" s="110">
        <v>-2686351.17682</v>
      </c>
    </row>
    <row r="101" spans="1:15" ht="26.25" customHeight="1">
      <c r="A101" s="8" t="s">
        <v>68</v>
      </c>
      <c r="C101" s="20"/>
      <c r="E101" s="29">
        <v>-44984</v>
      </c>
      <c r="F101" s="23"/>
      <c r="G101" s="29">
        <v>-1475583</v>
      </c>
      <c r="H101" s="47"/>
      <c r="I101" s="47">
        <v>-37490</v>
      </c>
      <c r="J101" s="47"/>
      <c r="K101" s="47">
        <v>-1475583</v>
      </c>
      <c r="N101" s="109">
        <v>-64841</v>
      </c>
      <c r="O101" s="110">
        <v>-64722</v>
      </c>
    </row>
    <row r="102" spans="1:15" ht="26.25" customHeight="1">
      <c r="A102" s="8" t="s">
        <v>173</v>
      </c>
      <c r="C102" s="20"/>
      <c r="E102" s="29">
        <v>38950</v>
      </c>
      <c r="F102" s="23"/>
      <c r="G102" s="25">
        <v>0</v>
      </c>
      <c r="H102" s="47"/>
      <c r="I102" s="47">
        <v>38950</v>
      </c>
      <c r="J102" s="47"/>
      <c r="K102" s="25">
        <v>0</v>
      </c>
      <c r="N102" s="109"/>
      <c r="O102" s="110"/>
    </row>
    <row r="103" spans="1:15" ht="26.25" customHeight="1">
      <c r="A103" s="8" t="s">
        <v>170</v>
      </c>
      <c r="C103" s="20"/>
      <c r="E103" s="48">
        <v>2287</v>
      </c>
      <c r="F103" s="23"/>
      <c r="G103" s="48">
        <v>-11696</v>
      </c>
      <c r="H103" s="47"/>
      <c r="I103" s="48">
        <v>2344</v>
      </c>
      <c r="J103" s="47"/>
      <c r="K103" s="48">
        <v>-5965</v>
      </c>
      <c r="N103" s="109">
        <v>-853</v>
      </c>
      <c r="O103" s="110">
        <v>-853</v>
      </c>
    </row>
    <row r="104" spans="2:15" ht="26.25" customHeight="1">
      <c r="B104" s="8" t="s">
        <v>102</v>
      </c>
      <c r="C104" s="20"/>
      <c r="E104" s="29">
        <f>SUM(E99:E103)</f>
        <v>23639</v>
      </c>
      <c r="F104" s="28"/>
      <c r="G104" s="29">
        <f>SUM(G99:G103)</f>
        <v>15690</v>
      </c>
      <c r="H104" s="29"/>
      <c r="I104" s="29">
        <f>SUM(I99:I103)</f>
        <v>31190</v>
      </c>
      <c r="J104" s="29"/>
      <c r="K104" s="29">
        <f>SUM(K99:K103)</f>
        <v>21421</v>
      </c>
      <c r="N104" s="107">
        <f>SUM(N99:N103)</f>
        <v>-38308</v>
      </c>
      <c r="O104" s="108">
        <f>N104/1000</f>
        <v>-38.308</v>
      </c>
    </row>
    <row r="105" spans="1:15" ht="26.25" customHeight="1">
      <c r="A105" s="8" t="s">
        <v>94</v>
      </c>
      <c r="C105" s="20"/>
      <c r="E105" s="29">
        <v>2506</v>
      </c>
      <c r="F105" s="28"/>
      <c r="G105" s="29">
        <v>74283</v>
      </c>
      <c r="H105" s="28"/>
      <c r="I105" s="50">
        <v>0</v>
      </c>
      <c r="J105" s="28"/>
      <c r="K105" s="50">
        <v>0</v>
      </c>
      <c r="N105" s="111">
        <v>4797</v>
      </c>
      <c r="O105" s="112">
        <v>0</v>
      </c>
    </row>
    <row r="106" spans="2:15" ht="26.25" customHeight="1">
      <c r="B106" s="6" t="s">
        <v>69</v>
      </c>
      <c r="C106" s="20"/>
      <c r="E106" s="51">
        <f>SUM(E104:E105)</f>
        <v>26145</v>
      </c>
      <c r="F106" s="29">
        <f>F99+F100+F101+F104+F105</f>
        <v>0</v>
      </c>
      <c r="G106" s="51">
        <f>G99+G100+G101+G103+G105</f>
        <v>89973</v>
      </c>
      <c r="H106" s="29"/>
      <c r="I106" s="51">
        <f>SUM(I104:I105)</f>
        <v>31190</v>
      </c>
      <c r="J106" s="29"/>
      <c r="K106" s="51">
        <f>K99+K100+K101+K103</f>
        <v>21421</v>
      </c>
      <c r="N106" s="107">
        <f>SUM(N104:N105)</f>
        <v>-33511</v>
      </c>
      <c r="O106" s="108">
        <f>N106/1000</f>
        <v>-33.511</v>
      </c>
    </row>
    <row r="107" spans="1:15" ht="26.25" customHeight="1" thickBot="1">
      <c r="A107" s="6" t="s">
        <v>70</v>
      </c>
      <c r="C107" s="20"/>
      <c r="E107" s="52">
        <f>E106+E76</f>
        <v>666100</v>
      </c>
      <c r="F107" s="29">
        <f>F106+F76</f>
        <v>0</v>
      </c>
      <c r="G107" s="52">
        <f>G106+G76</f>
        <v>681943</v>
      </c>
      <c r="H107" s="29"/>
      <c r="I107" s="52">
        <f>I106+I76</f>
        <v>595280</v>
      </c>
      <c r="J107" s="29"/>
      <c r="K107" s="52">
        <f>K106+K76</f>
        <v>529177</v>
      </c>
      <c r="N107" s="107">
        <f>N106+N76</f>
        <v>574990</v>
      </c>
      <c r="O107" s="108">
        <f>N107/1000</f>
        <v>574.99</v>
      </c>
    </row>
    <row r="108" spans="5:15" ht="26.25" customHeight="1" thickTop="1">
      <c r="E108" s="53"/>
      <c r="F108" s="53"/>
      <c r="G108" s="53"/>
      <c r="H108" s="53"/>
      <c r="I108" s="53"/>
      <c r="J108" s="53"/>
      <c r="K108" s="53"/>
      <c r="N108" s="107"/>
      <c r="O108" s="108"/>
    </row>
    <row r="109" spans="5:15" ht="26.25" customHeight="1">
      <c r="E109" s="53"/>
      <c r="F109" s="53"/>
      <c r="G109" s="53"/>
      <c r="H109" s="53"/>
      <c r="I109" s="53"/>
      <c r="J109" s="53"/>
      <c r="K109" s="53"/>
      <c r="N109" s="107">
        <f>N32-N107</f>
        <v>0</v>
      </c>
      <c r="O109" s="108">
        <f>O32-O107</f>
        <v>0</v>
      </c>
    </row>
    <row r="110" spans="5:15" ht="26.25" customHeight="1">
      <c r="E110" s="53"/>
      <c r="F110" s="53"/>
      <c r="G110" s="53"/>
      <c r="H110" s="53"/>
      <c r="I110" s="53"/>
      <c r="J110" s="53"/>
      <c r="K110" s="53"/>
      <c r="N110" s="107"/>
      <c r="O110" s="108"/>
    </row>
    <row r="111" spans="5:15" ht="26.25" customHeight="1">
      <c r="E111" s="35"/>
      <c r="F111" s="35"/>
      <c r="G111" s="35"/>
      <c r="H111" s="35"/>
      <c r="I111" s="35"/>
      <c r="J111" s="35"/>
      <c r="K111" s="38"/>
      <c r="N111" s="107"/>
      <c r="O111" s="108"/>
    </row>
    <row r="112" spans="5:15" ht="26.25" customHeight="1">
      <c r="E112" s="35"/>
      <c r="F112" s="35"/>
      <c r="G112" s="35"/>
      <c r="H112" s="35"/>
      <c r="I112" s="35"/>
      <c r="J112" s="35"/>
      <c r="K112" s="38"/>
      <c r="N112" s="107"/>
      <c r="O112" s="108"/>
    </row>
    <row r="113" spans="1:15" ht="26.25" customHeight="1">
      <c r="A113" s="6"/>
      <c r="B113" s="6"/>
      <c r="E113" s="35"/>
      <c r="F113" s="35"/>
      <c r="G113" s="35"/>
      <c r="H113" s="35"/>
      <c r="I113" s="35"/>
      <c r="J113" s="35"/>
      <c r="K113" s="38"/>
      <c r="N113" s="107"/>
      <c r="O113" s="108"/>
    </row>
    <row r="114" spans="1:15" ht="26.25" customHeight="1">
      <c r="A114" s="6"/>
      <c r="B114" s="6"/>
      <c r="N114" s="107"/>
      <c r="O114" s="108"/>
    </row>
    <row r="115" spans="14:15" ht="26.25" customHeight="1">
      <c r="N115" s="107"/>
      <c r="O115" s="108"/>
    </row>
    <row r="116" spans="14:15" ht="26.25" customHeight="1">
      <c r="N116" s="107"/>
      <c r="O116" s="108"/>
    </row>
    <row r="117" spans="14:15" ht="26.25" customHeight="1">
      <c r="N117" s="107"/>
      <c r="O117" s="108"/>
    </row>
    <row r="118" spans="14:15" ht="26.25" customHeight="1">
      <c r="N118" s="107"/>
      <c r="O118" s="108"/>
    </row>
    <row r="119" spans="14:15" ht="26.25" customHeight="1">
      <c r="N119" s="107"/>
      <c r="O119" s="108"/>
    </row>
    <row r="120" spans="14:15" ht="26.25" customHeight="1">
      <c r="N120" s="107"/>
      <c r="O120" s="108"/>
    </row>
    <row r="121" spans="14:15" ht="26.25" customHeight="1">
      <c r="N121" s="107"/>
      <c r="O121" s="108"/>
    </row>
    <row r="122" spans="14:15" ht="26.25" customHeight="1">
      <c r="N122" s="107"/>
      <c r="O122" s="108"/>
    </row>
    <row r="123" spans="14:15" ht="26.25" customHeight="1">
      <c r="N123" s="107"/>
      <c r="O123" s="108"/>
    </row>
    <row r="124" spans="1:15" ht="26.25" customHeight="1">
      <c r="A124" s="39" t="s">
        <v>39</v>
      </c>
      <c r="B124" s="39"/>
      <c r="C124" s="39"/>
      <c r="D124" s="39"/>
      <c r="E124" s="40"/>
      <c r="F124" s="40"/>
      <c r="G124" s="40"/>
      <c r="H124" s="40"/>
      <c r="I124" s="40"/>
      <c r="J124" s="40"/>
      <c r="K124" s="41"/>
      <c r="M124" s="17"/>
      <c r="N124" s="107"/>
      <c r="O124" s="108"/>
    </row>
    <row r="125" spans="5:15" ht="26.25" customHeight="1">
      <c r="E125" s="35"/>
      <c r="F125" s="35"/>
      <c r="G125" s="35"/>
      <c r="H125" s="35"/>
      <c r="I125" s="35"/>
      <c r="J125" s="35"/>
      <c r="K125" s="42" t="s">
        <v>71</v>
      </c>
      <c r="M125" s="17"/>
      <c r="N125" s="113"/>
      <c r="O125" s="114"/>
    </row>
  </sheetData>
  <mergeCells count="2">
    <mergeCell ref="A85:K85"/>
    <mergeCell ref="A43:K43"/>
  </mergeCells>
  <printOptions/>
  <pageMargins left="0.62" right="0.31496062992126" top="0.590551181102362" bottom="0.16" header="0.62992125984252" footer="0.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9"/>
  <sheetViews>
    <sheetView tabSelected="1" zoomScale="75" zoomScaleNormal="75" workbookViewId="0" topLeftCell="A137">
      <selection activeCell="I148" sqref="I148"/>
    </sheetView>
  </sheetViews>
  <sheetFormatPr defaultColWidth="9.140625" defaultRowHeight="26.25" customHeight="1"/>
  <cols>
    <col min="1" max="1" width="1.8515625" style="8" customWidth="1"/>
    <col min="2" max="2" width="4.421875" style="8" customWidth="1"/>
    <col min="3" max="3" width="4.00390625" style="8" customWidth="1"/>
    <col min="4" max="4" width="36.57421875" style="8" customWidth="1"/>
    <col min="5" max="5" width="13.140625" style="8" customWidth="1"/>
    <col min="6" max="6" width="0.71875" style="8" customWidth="1"/>
    <col min="7" max="7" width="17.421875" style="17" customWidth="1"/>
    <col min="8" max="8" width="0.71875" style="17" customWidth="1"/>
    <col min="9" max="9" width="17.421875" style="17" customWidth="1"/>
    <col min="10" max="10" width="0.5625" style="17" customWidth="1"/>
    <col min="11" max="11" width="17.421875" style="17" customWidth="1"/>
    <col min="12" max="12" width="0.71875" style="17" customWidth="1"/>
    <col min="13" max="14" width="17.57421875" style="17" customWidth="1"/>
    <col min="15" max="17" width="17.57421875" style="17" hidden="1" customWidth="1"/>
    <col min="18" max="21" width="17.00390625" style="60" hidden="1" customWidth="1"/>
    <col min="22" max="22" width="17.00390625" style="8" hidden="1" customWidth="1"/>
    <col min="23" max="23" width="1.57421875" style="8" hidden="1" customWidth="1"/>
    <col min="24" max="24" width="17.00390625" style="8" hidden="1" customWidth="1"/>
    <col min="25" max="25" width="1.1484375" style="8" hidden="1" customWidth="1"/>
    <col min="26" max="26" width="17.00390625" style="8" hidden="1" customWidth="1"/>
    <col min="27" max="27" width="0.71875" style="8" hidden="1" customWidth="1"/>
    <col min="28" max="28" width="17.00390625" style="8" hidden="1" customWidth="1"/>
    <col min="29" max="16384" width="17.00390625" style="8" customWidth="1"/>
  </cols>
  <sheetData>
    <row r="1" spans="1:17" ht="26.25" customHeight="1">
      <c r="A1" s="1" t="s">
        <v>8</v>
      </c>
      <c r="C1" s="16"/>
      <c r="D1" s="16"/>
      <c r="E1" s="16"/>
      <c r="F1" s="16"/>
      <c r="G1" s="16"/>
      <c r="H1" s="54"/>
      <c r="I1" s="54"/>
      <c r="J1" s="54"/>
      <c r="K1" s="54"/>
      <c r="L1" s="54"/>
      <c r="M1" s="54" t="s">
        <v>72</v>
      </c>
      <c r="O1" s="59"/>
      <c r="P1" s="59"/>
      <c r="Q1" s="59"/>
    </row>
    <row r="2" spans="1:17" ht="26.25" customHeight="1">
      <c r="A2" s="1" t="s">
        <v>73</v>
      </c>
      <c r="C2" s="16"/>
      <c r="D2" s="16"/>
      <c r="E2" s="16"/>
      <c r="F2" s="16"/>
      <c r="G2" s="16"/>
      <c r="H2" s="54"/>
      <c r="I2" s="54"/>
      <c r="J2" s="54"/>
      <c r="K2" s="54"/>
      <c r="L2" s="54"/>
      <c r="M2" s="54" t="s">
        <v>74</v>
      </c>
      <c r="O2" s="11"/>
      <c r="P2" s="11"/>
      <c r="Q2" s="11"/>
    </row>
    <row r="3" spans="1:17" ht="26.25" customHeight="1">
      <c r="A3" s="2" t="s">
        <v>158</v>
      </c>
      <c r="B3" s="39"/>
      <c r="C3" s="4"/>
      <c r="D3" s="4"/>
      <c r="E3" s="4"/>
      <c r="F3" s="4"/>
      <c r="G3" s="4"/>
      <c r="H3" s="55"/>
      <c r="I3" s="55"/>
      <c r="J3" s="55"/>
      <c r="K3" s="55"/>
      <c r="L3" s="55"/>
      <c r="M3" s="55"/>
      <c r="O3" s="61"/>
      <c r="P3" s="61"/>
      <c r="Q3" s="61"/>
    </row>
    <row r="4" spans="5:28" ht="26.25" customHeight="1">
      <c r="E4" s="62"/>
      <c r="F4" s="62"/>
      <c r="G4" s="61"/>
      <c r="H4" s="61"/>
      <c r="I4" s="61"/>
      <c r="J4" s="61"/>
      <c r="K4" s="61"/>
      <c r="L4" s="61"/>
      <c r="M4" s="61"/>
      <c r="N4" s="61"/>
      <c r="O4" s="115"/>
      <c r="P4" s="116"/>
      <c r="Q4" s="116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8"/>
    </row>
    <row r="5" spans="1:28" ht="26.25" customHeight="1">
      <c r="A5" s="63"/>
      <c r="B5" s="63"/>
      <c r="C5" s="63"/>
      <c r="D5" s="63"/>
      <c r="E5" s="56"/>
      <c r="F5" s="6"/>
      <c r="G5" s="4" t="s">
        <v>9</v>
      </c>
      <c r="H5" s="4"/>
      <c r="I5" s="4"/>
      <c r="J5" s="4"/>
      <c r="K5" s="4"/>
      <c r="L5" s="4"/>
      <c r="M5" s="4"/>
      <c r="N5" s="11"/>
      <c r="O5" s="119"/>
      <c r="P5" s="120"/>
      <c r="Q5" s="120"/>
      <c r="R5" s="121"/>
      <c r="S5" s="121"/>
      <c r="T5" s="121"/>
      <c r="U5" s="121"/>
      <c r="V5" s="122" t="s">
        <v>3</v>
      </c>
      <c r="W5" s="122"/>
      <c r="X5" s="122"/>
      <c r="Y5" s="122"/>
      <c r="Z5" s="122"/>
      <c r="AA5" s="122"/>
      <c r="AB5" s="123"/>
    </row>
    <row r="6" spans="1:28" s="6" customFormat="1" ht="26.25" customHeight="1">
      <c r="A6" s="18"/>
      <c r="B6" s="18"/>
      <c r="C6" s="18"/>
      <c r="D6" s="18"/>
      <c r="E6" s="56"/>
      <c r="G6" s="5" t="s">
        <v>10</v>
      </c>
      <c r="H6" s="5"/>
      <c r="I6" s="5"/>
      <c r="K6" s="102" t="s">
        <v>11</v>
      </c>
      <c r="L6" s="102"/>
      <c r="M6" s="102"/>
      <c r="N6" s="63"/>
      <c r="O6" s="124"/>
      <c r="P6" s="125"/>
      <c r="Q6" s="125"/>
      <c r="R6" s="126"/>
      <c r="S6" s="126"/>
      <c r="T6" s="126"/>
      <c r="U6" s="126"/>
      <c r="V6" s="122" t="s">
        <v>0</v>
      </c>
      <c r="W6" s="122"/>
      <c r="X6" s="122"/>
      <c r="Y6" s="121"/>
      <c r="Z6" s="122" t="s">
        <v>1</v>
      </c>
      <c r="AA6" s="122"/>
      <c r="AB6" s="123"/>
    </row>
    <row r="7" spans="1:28" s="6" customFormat="1" ht="26.25" customHeight="1">
      <c r="A7" s="18"/>
      <c r="B7" s="18"/>
      <c r="C7" s="18"/>
      <c r="D7" s="18"/>
      <c r="E7" s="19" t="s">
        <v>75</v>
      </c>
      <c r="G7" s="57" t="s">
        <v>76</v>
      </c>
      <c r="H7" s="56"/>
      <c r="I7" s="57" t="s">
        <v>77</v>
      </c>
      <c r="J7" s="56"/>
      <c r="K7" s="57">
        <v>2004</v>
      </c>
      <c r="L7" s="56"/>
      <c r="M7" s="57" t="s">
        <v>77</v>
      </c>
      <c r="N7" s="11"/>
      <c r="O7" s="119"/>
      <c r="P7" s="120"/>
      <c r="Q7" s="120"/>
      <c r="R7" s="126"/>
      <c r="S7" s="126"/>
      <c r="T7" s="126"/>
      <c r="U7" s="126"/>
      <c r="V7" s="120">
        <v>2547</v>
      </c>
      <c r="W7" s="120"/>
      <c r="X7" s="120">
        <v>2546</v>
      </c>
      <c r="Y7" s="120"/>
      <c r="Z7" s="120">
        <v>2547</v>
      </c>
      <c r="AA7" s="120"/>
      <c r="AB7" s="127">
        <v>2546</v>
      </c>
    </row>
    <row r="8" spans="1:28" ht="26.25" customHeight="1">
      <c r="A8" s="17"/>
      <c r="B8" s="17"/>
      <c r="C8" s="17"/>
      <c r="D8" s="17"/>
      <c r="E8" s="21"/>
      <c r="F8" s="17"/>
      <c r="G8" s="64"/>
      <c r="H8" s="64"/>
      <c r="I8" s="64"/>
      <c r="J8" s="64"/>
      <c r="K8" s="64"/>
      <c r="L8" s="64"/>
      <c r="M8" s="64"/>
      <c r="N8" s="64"/>
      <c r="O8" s="128" t="s">
        <v>1</v>
      </c>
      <c r="P8" s="129"/>
      <c r="Q8" s="129"/>
      <c r="R8" s="129"/>
      <c r="S8" s="129"/>
      <c r="T8" s="129"/>
      <c r="U8" s="130"/>
      <c r="V8" s="121"/>
      <c r="W8" s="121"/>
      <c r="X8" s="121"/>
      <c r="Y8" s="121"/>
      <c r="Z8" s="121"/>
      <c r="AA8" s="121"/>
      <c r="AB8" s="131"/>
    </row>
    <row r="9" spans="1:28" ht="26.25" customHeight="1">
      <c r="A9" s="6" t="s">
        <v>83</v>
      </c>
      <c r="C9" s="65"/>
      <c r="D9" s="65"/>
      <c r="E9" s="20">
        <v>3</v>
      </c>
      <c r="F9" s="17"/>
      <c r="G9" s="66"/>
      <c r="H9" s="66"/>
      <c r="I9" s="66"/>
      <c r="J9" s="66"/>
      <c r="K9" s="66"/>
      <c r="L9" s="66"/>
      <c r="M9" s="66"/>
      <c r="N9" s="66"/>
      <c r="O9" s="132"/>
      <c r="P9" s="133"/>
      <c r="Q9" s="134" t="s">
        <v>6</v>
      </c>
      <c r="R9" s="126"/>
      <c r="S9" s="126"/>
      <c r="T9" s="134" t="s">
        <v>7</v>
      </c>
      <c r="U9" s="135"/>
      <c r="V9" s="121"/>
      <c r="W9" s="121"/>
      <c r="X9" s="121"/>
      <c r="Y9" s="121"/>
      <c r="Z9" s="121"/>
      <c r="AA9" s="121"/>
      <c r="AB9" s="131"/>
    </row>
    <row r="10" spans="1:28" ht="26.25" customHeight="1">
      <c r="A10" s="8" t="s">
        <v>78</v>
      </c>
      <c r="E10" s="20"/>
      <c r="G10" s="67">
        <v>78290</v>
      </c>
      <c r="H10" s="67"/>
      <c r="I10" s="67">
        <v>234187</v>
      </c>
      <c r="J10" s="67"/>
      <c r="K10" s="67">
        <v>16658</v>
      </c>
      <c r="L10" s="67"/>
      <c r="M10" s="67">
        <v>25857</v>
      </c>
      <c r="N10" s="67"/>
      <c r="O10" s="112">
        <v>84609</v>
      </c>
      <c r="P10" s="136">
        <v>28161.956489999997</v>
      </c>
      <c r="Q10" s="136">
        <f aca="true" t="shared" si="0" ref="Q10:Q15">P10-Z10</f>
        <v>-18463.043510000003</v>
      </c>
      <c r="R10" s="121">
        <v>31878824.410000004</v>
      </c>
      <c r="S10" s="121">
        <f aca="true" t="shared" si="1" ref="S10:S16">R10/1000</f>
        <v>31878.824410000005</v>
      </c>
      <c r="T10" s="121">
        <f aca="true" t="shared" si="2" ref="T10:T15">S10-AB10</f>
        <v>15111.824410000005</v>
      </c>
      <c r="U10" s="121"/>
      <c r="V10" s="136">
        <v>64504</v>
      </c>
      <c r="W10" s="136"/>
      <c r="X10" s="136">
        <v>262269</v>
      </c>
      <c r="Y10" s="136"/>
      <c r="Z10" s="136">
        <v>46625</v>
      </c>
      <c r="AA10" s="136"/>
      <c r="AB10" s="137">
        <v>16767</v>
      </c>
    </row>
    <row r="11" spans="1:28" ht="26.25" customHeight="1">
      <c r="A11" s="8" t="s">
        <v>79</v>
      </c>
      <c r="E11" s="20"/>
      <c r="G11" s="67">
        <v>119323</v>
      </c>
      <c r="H11" s="67"/>
      <c r="I11" s="67">
        <v>150319</v>
      </c>
      <c r="J11" s="67"/>
      <c r="K11" s="67">
        <v>66784</v>
      </c>
      <c r="L11" s="67"/>
      <c r="M11" s="67">
        <v>35297</v>
      </c>
      <c r="N11" s="67"/>
      <c r="O11" s="112">
        <v>58349</v>
      </c>
      <c r="P11" s="136">
        <v>32927</v>
      </c>
      <c r="Q11" s="136">
        <f t="shared" si="0"/>
        <v>-9083</v>
      </c>
      <c r="R11" s="121">
        <v>65013909.76</v>
      </c>
      <c r="S11" s="121">
        <f t="shared" si="1"/>
        <v>65013.909759999995</v>
      </c>
      <c r="T11" s="121">
        <f t="shared" si="2"/>
        <v>30146.909759999995</v>
      </c>
      <c r="U11" s="121"/>
      <c r="V11" s="136">
        <v>66029</v>
      </c>
      <c r="W11" s="136"/>
      <c r="X11" s="136">
        <v>38943</v>
      </c>
      <c r="Y11" s="136"/>
      <c r="Z11" s="136">
        <v>42010</v>
      </c>
      <c r="AA11" s="136"/>
      <c r="AB11" s="137">
        <v>34867</v>
      </c>
    </row>
    <row r="12" spans="1:28" ht="26.25" customHeight="1">
      <c r="A12" s="8" t="s">
        <v>80</v>
      </c>
      <c r="E12" s="20"/>
      <c r="G12" s="67">
        <v>4638</v>
      </c>
      <c r="H12" s="67"/>
      <c r="I12" s="67">
        <v>21639</v>
      </c>
      <c r="J12" s="67"/>
      <c r="K12" s="67">
        <v>3676</v>
      </c>
      <c r="L12" s="67"/>
      <c r="M12" s="67">
        <v>3989</v>
      </c>
      <c r="N12" s="67"/>
      <c r="O12" s="112">
        <v>2259</v>
      </c>
      <c r="P12" s="136">
        <v>1954</v>
      </c>
      <c r="Q12" s="136">
        <f t="shared" si="0"/>
        <v>-550</v>
      </c>
      <c r="R12" s="121">
        <v>8969256.210000003</v>
      </c>
      <c r="S12" s="121">
        <f t="shared" si="1"/>
        <v>8969.256210000003</v>
      </c>
      <c r="T12" s="121">
        <f t="shared" si="2"/>
        <v>1940.2562100000032</v>
      </c>
      <c r="U12" s="121"/>
      <c r="V12" s="136">
        <v>2484</v>
      </c>
      <c r="W12" s="136"/>
      <c r="X12" s="136">
        <v>14508</v>
      </c>
      <c r="Y12" s="136"/>
      <c r="Z12" s="136">
        <v>2504</v>
      </c>
      <c r="AA12" s="136"/>
      <c r="AB12" s="137">
        <v>7029</v>
      </c>
    </row>
    <row r="13" spans="1:28" ht="26.25" customHeight="1">
      <c r="A13" s="8" t="s">
        <v>176</v>
      </c>
      <c r="E13" s="20"/>
      <c r="G13" s="67">
        <v>35491</v>
      </c>
      <c r="H13" s="67"/>
      <c r="I13" s="67">
        <v>0</v>
      </c>
      <c r="J13" s="67"/>
      <c r="K13" s="67">
        <v>35491</v>
      </c>
      <c r="L13" s="67"/>
      <c r="M13" s="67">
        <v>0</v>
      </c>
      <c r="N13" s="67"/>
      <c r="O13" s="112">
        <v>0</v>
      </c>
      <c r="P13" s="136">
        <v>0</v>
      </c>
      <c r="Q13" s="136">
        <f t="shared" si="0"/>
        <v>0</v>
      </c>
      <c r="R13" s="121">
        <v>6288674.67</v>
      </c>
      <c r="S13" s="121">
        <f t="shared" si="1"/>
        <v>6288.67467</v>
      </c>
      <c r="T13" s="121">
        <f t="shared" si="2"/>
        <v>-0.32532999999966705</v>
      </c>
      <c r="U13" s="121"/>
      <c r="V13" s="136">
        <v>0</v>
      </c>
      <c r="W13" s="136"/>
      <c r="X13" s="136">
        <v>6289</v>
      </c>
      <c r="Y13" s="136"/>
      <c r="Z13" s="136">
        <v>0</v>
      </c>
      <c r="AA13" s="136"/>
      <c r="AB13" s="137">
        <v>6289</v>
      </c>
    </row>
    <row r="14" spans="1:28" ht="26.25" customHeight="1">
      <c r="A14" s="58" t="s">
        <v>81</v>
      </c>
      <c r="E14" s="20"/>
      <c r="G14" s="67">
        <v>0</v>
      </c>
      <c r="H14" s="67"/>
      <c r="I14" s="67">
        <v>0</v>
      </c>
      <c r="J14" s="67"/>
      <c r="K14" s="67">
        <v>1317</v>
      </c>
      <c r="L14" s="67"/>
      <c r="M14" s="67">
        <v>13481</v>
      </c>
      <c r="N14" s="67"/>
      <c r="O14" s="112">
        <v>0</v>
      </c>
      <c r="P14" s="136">
        <v>0</v>
      </c>
      <c r="Q14" s="136">
        <f t="shared" si="0"/>
        <v>0</v>
      </c>
      <c r="R14" s="121">
        <v>8025656.52</v>
      </c>
      <c r="S14" s="121">
        <f t="shared" si="1"/>
        <v>8025.65652</v>
      </c>
      <c r="T14" s="121">
        <f t="shared" si="2"/>
        <v>-1568.3434800000005</v>
      </c>
      <c r="U14" s="121"/>
      <c r="V14" s="136">
        <v>0</v>
      </c>
      <c r="W14" s="136"/>
      <c r="X14" s="136">
        <v>0</v>
      </c>
      <c r="Y14" s="136"/>
      <c r="Z14" s="136">
        <v>0</v>
      </c>
      <c r="AA14" s="136"/>
      <c r="AB14" s="137">
        <v>9594</v>
      </c>
    </row>
    <row r="15" spans="1:28" ht="26.25" customHeight="1">
      <c r="A15" s="8" t="s">
        <v>145</v>
      </c>
      <c r="E15" s="20"/>
      <c r="G15" s="67">
        <v>1777</v>
      </c>
      <c r="H15" s="67"/>
      <c r="I15" s="66">
        <v>0</v>
      </c>
      <c r="J15" s="67"/>
      <c r="K15" s="67">
        <v>0</v>
      </c>
      <c r="L15" s="67"/>
      <c r="M15" s="66">
        <v>0</v>
      </c>
      <c r="N15" s="66"/>
      <c r="O15" s="112">
        <v>2369</v>
      </c>
      <c r="P15" s="136">
        <v>2369</v>
      </c>
      <c r="Q15" s="136">
        <f t="shared" si="0"/>
        <v>401</v>
      </c>
      <c r="R15" s="121"/>
      <c r="S15" s="121">
        <f>R15/1000</f>
        <v>0</v>
      </c>
      <c r="T15" s="121">
        <f t="shared" si="2"/>
        <v>0</v>
      </c>
      <c r="U15" s="121"/>
      <c r="V15" s="136">
        <v>1968</v>
      </c>
      <c r="W15" s="136"/>
      <c r="X15" s="138">
        <v>0</v>
      </c>
      <c r="Y15" s="136"/>
      <c r="Z15" s="136">
        <v>1968</v>
      </c>
      <c r="AA15" s="136"/>
      <c r="AB15" s="139">
        <v>0</v>
      </c>
    </row>
    <row r="16" spans="2:28" ht="26.25" customHeight="1">
      <c r="B16" s="6" t="s">
        <v>82</v>
      </c>
      <c r="C16" s="6"/>
      <c r="D16" s="6"/>
      <c r="E16" s="20"/>
      <c r="G16" s="68">
        <f>SUM(G10:G15)</f>
        <v>239519</v>
      </c>
      <c r="H16" s="67"/>
      <c r="I16" s="68">
        <f>SUM(I10:I15)</f>
        <v>406145</v>
      </c>
      <c r="J16" s="67"/>
      <c r="K16" s="68">
        <f>SUM(K10:K15)</f>
        <v>123926</v>
      </c>
      <c r="L16" s="67"/>
      <c r="M16" s="68">
        <f>SUM(M10:M15)</f>
        <v>78624</v>
      </c>
      <c r="N16" s="67"/>
      <c r="O16" s="112">
        <f>SUM(O10:O14)</f>
        <v>145217</v>
      </c>
      <c r="P16" s="136">
        <f>SUM(P10:P14)</f>
        <v>63042.95649</v>
      </c>
      <c r="Q16" s="136">
        <f>SUM(Q10:Q14)</f>
        <v>-28096.043510000003</v>
      </c>
      <c r="R16" s="121">
        <f>SUM(R10:R14)</f>
        <v>120176321.57000001</v>
      </c>
      <c r="S16" s="121">
        <f t="shared" si="1"/>
        <v>120176.32157000001</v>
      </c>
      <c r="T16" s="121">
        <f>SUM(T10:T14)</f>
        <v>45630.32157</v>
      </c>
      <c r="U16" s="121"/>
      <c r="V16" s="136">
        <f>SUM(V10:V14)</f>
        <v>133017</v>
      </c>
      <c r="W16" s="136"/>
      <c r="X16" s="136">
        <f>SUM(X10:X14)</f>
        <v>322009</v>
      </c>
      <c r="Y16" s="136"/>
      <c r="Z16" s="136">
        <f>SUM(Z10:Z14)</f>
        <v>91139</v>
      </c>
      <c r="AA16" s="136"/>
      <c r="AB16" s="137">
        <f>SUM(AB10:AB14)</f>
        <v>74546</v>
      </c>
    </row>
    <row r="17" spans="1:28" ht="26.25" customHeight="1">
      <c r="A17" s="6"/>
      <c r="B17" s="6"/>
      <c r="C17" s="6"/>
      <c r="D17" s="6"/>
      <c r="E17" s="20"/>
      <c r="G17" s="67"/>
      <c r="H17" s="67"/>
      <c r="I17" s="67"/>
      <c r="J17" s="67"/>
      <c r="K17" s="67"/>
      <c r="L17" s="67"/>
      <c r="M17" s="67"/>
      <c r="N17" s="67"/>
      <c r="O17" s="112"/>
      <c r="P17" s="136"/>
      <c r="Q17" s="136"/>
      <c r="R17" s="121"/>
      <c r="S17" s="121"/>
      <c r="T17" s="121"/>
      <c r="U17" s="121"/>
      <c r="V17" s="136"/>
      <c r="W17" s="136"/>
      <c r="X17" s="136"/>
      <c r="Y17" s="136"/>
      <c r="Z17" s="136"/>
      <c r="AA17" s="136"/>
      <c r="AB17" s="137"/>
    </row>
    <row r="18" spans="1:28" ht="26.25" customHeight="1">
      <c r="A18" s="6" t="s">
        <v>177</v>
      </c>
      <c r="C18" s="6"/>
      <c r="D18" s="6"/>
      <c r="E18" s="20">
        <v>3</v>
      </c>
      <c r="G18" s="67"/>
      <c r="H18" s="67"/>
      <c r="I18" s="67"/>
      <c r="J18" s="67"/>
      <c r="K18" s="67"/>
      <c r="L18" s="67"/>
      <c r="M18" s="67"/>
      <c r="N18" s="67"/>
      <c r="O18" s="112"/>
      <c r="P18" s="136"/>
      <c r="Q18" s="136"/>
      <c r="R18" s="121"/>
      <c r="S18" s="121"/>
      <c r="T18" s="121"/>
      <c r="U18" s="121"/>
      <c r="V18" s="136"/>
      <c r="W18" s="136"/>
      <c r="X18" s="136"/>
      <c r="Y18" s="136"/>
      <c r="Z18" s="136"/>
      <c r="AA18" s="136"/>
      <c r="AB18" s="137"/>
    </row>
    <row r="19" spans="1:28" ht="26.25" customHeight="1">
      <c r="A19" s="8" t="s">
        <v>84</v>
      </c>
      <c r="E19" s="20"/>
      <c r="G19" s="67">
        <v>66646</v>
      </c>
      <c r="H19" s="67"/>
      <c r="I19" s="67">
        <v>360309</v>
      </c>
      <c r="J19" s="67"/>
      <c r="K19" s="67">
        <v>14490</v>
      </c>
      <c r="L19" s="67"/>
      <c r="M19" s="67">
        <v>23879</v>
      </c>
      <c r="N19" s="67"/>
      <c r="O19" s="112">
        <v>69318</v>
      </c>
      <c r="P19" s="136">
        <v>23588.809500000003</v>
      </c>
      <c r="Q19" s="136">
        <f>P19-Z19</f>
        <v>-21163.190499999997</v>
      </c>
      <c r="R19" s="121">
        <v>30545793.85</v>
      </c>
      <c r="S19" s="121">
        <f aca="true" t="shared" si="3" ref="S19:S25">R19/1000</f>
        <v>30545.793850000002</v>
      </c>
      <c r="T19" s="121">
        <f>S19-AB19</f>
        <v>14204.793850000002</v>
      </c>
      <c r="U19" s="121"/>
      <c r="V19" s="136">
        <v>58561</v>
      </c>
      <c r="W19" s="136"/>
      <c r="X19" s="136">
        <v>246297</v>
      </c>
      <c r="Y19" s="136"/>
      <c r="Z19" s="136">
        <v>44752</v>
      </c>
      <c r="AA19" s="136"/>
      <c r="AB19" s="137">
        <v>16341</v>
      </c>
    </row>
    <row r="20" spans="1:28" ht="26.25" customHeight="1">
      <c r="A20" s="8" t="s">
        <v>85</v>
      </c>
      <c r="E20" s="20"/>
      <c r="G20" s="67">
        <v>63903</v>
      </c>
      <c r="H20" s="67"/>
      <c r="I20" s="67">
        <v>0</v>
      </c>
      <c r="J20" s="67"/>
      <c r="K20" s="67">
        <v>42037</v>
      </c>
      <c r="L20" s="67"/>
      <c r="M20" s="67">
        <v>16765</v>
      </c>
      <c r="N20" s="67"/>
      <c r="O20" s="112">
        <v>62720</v>
      </c>
      <c r="P20" s="136">
        <v>22505</v>
      </c>
      <c r="Q20" s="136">
        <f>P20-Z20</f>
        <v>-172</v>
      </c>
      <c r="R20" s="121">
        <v>27659558.06</v>
      </c>
      <c r="S20" s="121">
        <f t="shared" si="3"/>
        <v>27659.55806</v>
      </c>
      <c r="T20" s="121">
        <f>S20-AB20</f>
        <v>16987.55806</v>
      </c>
      <c r="U20" s="121"/>
      <c r="V20" s="136">
        <v>39689</v>
      </c>
      <c r="W20" s="136"/>
      <c r="X20" s="136">
        <v>0</v>
      </c>
      <c r="Y20" s="136"/>
      <c r="Z20" s="136">
        <v>22677</v>
      </c>
      <c r="AA20" s="136"/>
      <c r="AB20" s="137">
        <v>10672</v>
      </c>
    </row>
    <row r="21" spans="1:28" ht="26.25" customHeight="1">
      <c r="A21" s="8" t="s">
        <v>86</v>
      </c>
      <c r="E21" s="20"/>
      <c r="G21" s="67">
        <v>90226</v>
      </c>
      <c r="H21" s="67"/>
      <c r="I21" s="67">
        <v>54410</v>
      </c>
      <c r="J21" s="67"/>
      <c r="K21" s="67">
        <v>24324</v>
      </c>
      <c r="L21" s="67"/>
      <c r="M21" s="67">
        <v>35303</v>
      </c>
      <c r="N21" s="67"/>
      <c r="O21" s="112">
        <v>56128</v>
      </c>
      <c r="P21" s="136">
        <v>32100</v>
      </c>
      <c r="Q21" s="136">
        <f>P21-Z21</f>
        <v>571</v>
      </c>
      <c r="R21" s="121">
        <v>79532632.80000001</v>
      </c>
      <c r="S21" s="121">
        <f t="shared" si="3"/>
        <v>79532.6328</v>
      </c>
      <c r="T21" s="121">
        <f>S21-AB21</f>
        <v>35447.63280000001</v>
      </c>
      <c r="U21" s="121"/>
      <c r="V21" s="136">
        <v>64727</v>
      </c>
      <c r="W21" s="136"/>
      <c r="X21" s="136">
        <v>64225</v>
      </c>
      <c r="Y21" s="136"/>
      <c r="Z21" s="136">
        <v>31529</v>
      </c>
      <c r="AA21" s="136"/>
      <c r="AB21" s="137">
        <v>44085</v>
      </c>
    </row>
    <row r="22" spans="1:28" ht="26.25" customHeight="1">
      <c r="A22" s="8" t="s">
        <v>87</v>
      </c>
      <c r="E22" s="20"/>
      <c r="G22" s="67">
        <v>0</v>
      </c>
      <c r="H22" s="67"/>
      <c r="I22" s="67">
        <v>2940</v>
      </c>
      <c r="J22" s="67"/>
      <c r="K22" s="67">
        <v>0</v>
      </c>
      <c r="L22" s="67"/>
      <c r="M22" s="67">
        <v>0</v>
      </c>
      <c r="N22" s="67"/>
      <c r="O22" s="112">
        <v>0</v>
      </c>
      <c r="P22" s="136">
        <v>0</v>
      </c>
      <c r="Q22" s="136">
        <f>P22-Z22</f>
        <v>0</v>
      </c>
      <c r="R22" s="121"/>
      <c r="S22" s="121">
        <f t="shared" si="3"/>
        <v>0</v>
      </c>
      <c r="T22" s="121">
        <f>S22-AB22</f>
        <v>0</v>
      </c>
      <c r="U22" s="121"/>
      <c r="V22" s="136">
        <v>0</v>
      </c>
      <c r="W22" s="136"/>
      <c r="X22" s="136">
        <v>1420</v>
      </c>
      <c r="Y22" s="136"/>
      <c r="Z22" s="136">
        <v>0</v>
      </c>
      <c r="AA22" s="136"/>
      <c r="AB22" s="137">
        <v>0</v>
      </c>
    </row>
    <row r="23" spans="1:28" ht="26.25" customHeight="1">
      <c r="A23" s="8" t="s">
        <v>89</v>
      </c>
      <c r="E23" s="20"/>
      <c r="G23" s="66">
        <v>0</v>
      </c>
      <c r="H23" s="66"/>
      <c r="I23" s="66">
        <v>0</v>
      </c>
      <c r="J23" s="66"/>
      <c r="K23" s="67">
        <v>11152</v>
      </c>
      <c r="L23" s="67"/>
      <c r="M23" s="66">
        <v>17078</v>
      </c>
      <c r="N23" s="66"/>
      <c r="O23" s="110">
        <v>0</v>
      </c>
      <c r="P23" s="136">
        <v>18443</v>
      </c>
      <c r="Q23" s="136">
        <f>P23-Z23</f>
        <v>-2418</v>
      </c>
      <c r="R23" s="121"/>
      <c r="S23" s="121">
        <f>R23/1000</f>
        <v>0</v>
      </c>
      <c r="T23" s="121">
        <f>S23-AB23</f>
        <v>-2994</v>
      </c>
      <c r="U23" s="121"/>
      <c r="V23" s="138">
        <v>0</v>
      </c>
      <c r="W23" s="138"/>
      <c r="X23" s="138">
        <v>0</v>
      </c>
      <c r="Y23" s="138"/>
      <c r="Z23" s="136">
        <v>20861</v>
      </c>
      <c r="AA23" s="136"/>
      <c r="AB23" s="139">
        <v>2994</v>
      </c>
    </row>
    <row r="24" spans="1:28" ht="26.25" customHeight="1">
      <c r="A24" s="8" t="s">
        <v>168</v>
      </c>
      <c r="G24" s="66">
        <v>0</v>
      </c>
      <c r="I24" s="66">
        <v>0</v>
      </c>
      <c r="K24" s="67">
        <v>3328</v>
      </c>
      <c r="M24" s="66">
        <v>0</v>
      </c>
      <c r="O24" s="108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31"/>
    </row>
    <row r="25" spans="2:28" ht="26.25" customHeight="1">
      <c r="B25" s="6" t="s">
        <v>178</v>
      </c>
      <c r="C25" s="6"/>
      <c r="D25" s="6"/>
      <c r="G25" s="69">
        <f>SUM(G19:G24)</f>
        <v>220775</v>
      </c>
      <c r="H25" s="66"/>
      <c r="I25" s="69">
        <f>SUM(I19:I23)</f>
        <v>417659</v>
      </c>
      <c r="J25" s="66"/>
      <c r="K25" s="69">
        <f>SUM(K19:K24)</f>
        <v>95331</v>
      </c>
      <c r="L25" s="66"/>
      <c r="M25" s="69">
        <f>SUM(M19:M23)</f>
        <v>93025</v>
      </c>
      <c r="N25" s="66"/>
      <c r="O25" s="110">
        <f>SUM(O19:O23)</f>
        <v>188166</v>
      </c>
      <c r="P25" s="138">
        <f>SUM(P19:P23)</f>
        <v>96636.8095</v>
      </c>
      <c r="Q25" s="138">
        <f>SUM(Q19:Q23)</f>
        <v>-23182.190499999997</v>
      </c>
      <c r="R25" s="121">
        <f>SUM(R19:R23)</f>
        <v>137737984.71</v>
      </c>
      <c r="S25" s="121">
        <f t="shared" si="3"/>
        <v>137737.98471000002</v>
      </c>
      <c r="T25" s="121">
        <f>SUM(T19:T23)</f>
        <v>63645.984710000004</v>
      </c>
      <c r="U25" s="121"/>
      <c r="V25" s="138">
        <f>SUM(V19:V23)</f>
        <v>162977</v>
      </c>
      <c r="W25" s="138"/>
      <c r="X25" s="138">
        <f>SUM(X19:X23)</f>
        <v>311942</v>
      </c>
      <c r="Y25" s="138"/>
      <c r="Z25" s="138">
        <f>SUM(Z19:Z23)</f>
        <v>119819</v>
      </c>
      <c r="AA25" s="138"/>
      <c r="AB25" s="139">
        <f>SUM(AB19:AB23)</f>
        <v>74092</v>
      </c>
    </row>
    <row r="26" spans="1:28" ht="26.25" customHeight="1">
      <c r="A26" s="6"/>
      <c r="B26" s="6"/>
      <c r="C26" s="6"/>
      <c r="D26" s="6"/>
      <c r="G26" s="66"/>
      <c r="H26" s="66"/>
      <c r="I26" s="66"/>
      <c r="J26" s="66"/>
      <c r="K26" s="66"/>
      <c r="L26" s="66"/>
      <c r="M26" s="66"/>
      <c r="N26" s="66"/>
      <c r="O26" s="110"/>
      <c r="P26" s="138"/>
      <c r="Q26" s="138"/>
      <c r="R26" s="121"/>
      <c r="S26" s="121"/>
      <c r="T26" s="121"/>
      <c r="U26" s="121"/>
      <c r="V26" s="138"/>
      <c r="W26" s="138"/>
      <c r="X26" s="138"/>
      <c r="Y26" s="138"/>
      <c r="Z26" s="138"/>
      <c r="AA26" s="138"/>
      <c r="AB26" s="139"/>
    </row>
    <row r="27" spans="1:28" ht="26.25" customHeight="1">
      <c r="A27" s="8" t="s">
        <v>159</v>
      </c>
      <c r="B27" s="6"/>
      <c r="C27" s="6"/>
      <c r="D27" s="6"/>
      <c r="G27" s="67">
        <f>G16-G25</f>
        <v>18744</v>
      </c>
      <c r="H27" s="67"/>
      <c r="I27" s="67">
        <f>I16-I25</f>
        <v>-11514</v>
      </c>
      <c r="J27" s="67"/>
      <c r="K27" s="67">
        <f>K16-K25</f>
        <v>28595</v>
      </c>
      <c r="L27" s="67"/>
      <c r="M27" s="67">
        <v>-14401</v>
      </c>
      <c r="N27" s="67"/>
      <c r="O27" s="108">
        <f>O16-O25</f>
        <v>-42949</v>
      </c>
      <c r="P27" s="121">
        <f>P16-P25</f>
        <v>-33593.853010000006</v>
      </c>
      <c r="Q27" s="121">
        <f>Q16-Q25</f>
        <v>-4913.853010000006</v>
      </c>
      <c r="R27" s="121">
        <f>R16-R25</f>
        <v>-17561663.14</v>
      </c>
      <c r="S27" s="121">
        <f>R27/1000</f>
        <v>-17561.66314</v>
      </c>
      <c r="T27" s="121">
        <f>T16-T25</f>
        <v>-18015.663140000004</v>
      </c>
      <c r="U27" s="121"/>
      <c r="V27" s="136">
        <f>V16-V25</f>
        <v>-29960</v>
      </c>
      <c r="W27" s="136"/>
      <c r="X27" s="136">
        <f>X16-X25</f>
        <v>10067</v>
      </c>
      <c r="Y27" s="136"/>
      <c r="Z27" s="136">
        <f>Z16-Z25</f>
        <v>-28680</v>
      </c>
      <c r="AA27" s="136"/>
      <c r="AB27" s="137">
        <f>AB16-AB25</f>
        <v>454</v>
      </c>
    </row>
    <row r="28" spans="1:28" ht="26.25" customHeight="1">
      <c r="A28" s="8" t="s">
        <v>91</v>
      </c>
      <c r="G28" s="67">
        <v>-1554</v>
      </c>
      <c r="H28" s="67"/>
      <c r="I28" s="67">
        <v>-3223</v>
      </c>
      <c r="J28" s="67"/>
      <c r="K28" s="67">
        <v>-1363</v>
      </c>
      <c r="L28" s="67"/>
      <c r="M28" s="67">
        <v>-2687</v>
      </c>
      <c r="N28" s="67"/>
      <c r="O28" s="112">
        <v>-1280</v>
      </c>
      <c r="P28" s="136">
        <v>-1251.0825</v>
      </c>
      <c r="Q28" s="136">
        <f>P28-Z28</f>
        <v>345.9175</v>
      </c>
      <c r="R28" s="121">
        <v>-1529716.38</v>
      </c>
      <c r="S28" s="121">
        <f>R28/1000</f>
        <v>-1529.7163799999998</v>
      </c>
      <c r="T28" s="121">
        <f>S28-AB28</f>
        <v>-805.7163799999998</v>
      </c>
      <c r="U28" s="121"/>
      <c r="V28" s="136">
        <v>-1327</v>
      </c>
      <c r="W28" s="136"/>
      <c r="X28" s="136">
        <v>-1260</v>
      </c>
      <c r="Y28" s="136"/>
      <c r="Z28" s="136">
        <v>-1597</v>
      </c>
      <c r="AA28" s="136"/>
      <c r="AB28" s="137">
        <v>-724</v>
      </c>
    </row>
    <row r="29" spans="1:28" ht="26.25" customHeight="1">
      <c r="A29" s="8" t="s">
        <v>92</v>
      </c>
      <c r="G29" s="49">
        <v>-1094</v>
      </c>
      <c r="H29" s="67"/>
      <c r="I29" s="49">
        <v>1892</v>
      </c>
      <c r="J29" s="67"/>
      <c r="K29" s="49">
        <v>0</v>
      </c>
      <c r="L29" s="67"/>
      <c r="M29" s="49">
        <v>0</v>
      </c>
      <c r="N29" s="67"/>
      <c r="O29" s="112">
        <v>-29</v>
      </c>
      <c r="P29" s="136">
        <v>0</v>
      </c>
      <c r="Q29" s="136"/>
      <c r="R29" s="121"/>
      <c r="S29" s="121"/>
      <c r="T29" s="121"/>
      <c r="U29" s="121"/>
      <c r="V29" s="136">
        <v>0</v>
      </c>
      <c r="W29" s="136"/>
      <c r="X29" s="136">
        <v>-5567</v>
      </c>
      <c r="Y29" s="136"/>
      <c r="Z29" s="136">
        <v>0</v>
      </c>
      <c r="AA29" s="136"/>
      <c r="AB29" s="137">
        <v>0</v>
      </c>
    </row>
    <row r="30" spans="1:28" ht="26.25" customHeight="1">
      <c r="A30" s="8" t="s">
        <v>160</v>
      </c>
      <c r="G30" s="67">
        <f>SUM(G27:G29)</f>
        <v>16096</v>
      </c>
      <c r="H30" s="67"/>
      <c r="I30" s="67">
        <f>SUM(I27:I29)</f>
        <v>-12845</v>
      </c>
      <c r="J30" s="67"/>
      <c r="K30" s="67">
        <f>SUM(K27:K29)</f>
        <v>27232</v>
      </c>
      <c r="L30" s="67"/>
      <c r="M30" s="67">
        <f>SUM(M27:M29)</f>
        <v>-17088</v>
      </c>
      <c r="N30" s="67"/>
      <c r="O30" s="108">
        <f>SUM(O27:O29)</f>
        <v>-44258</v>
      </c>
      <c r="P30" s="121">
        <f>SUM(P27:P29)</f>
        <v>-34844.93551</v>
      </c>
      <c r="Q30" s="121">
        <f>SUM(Q27:Q29)</f>
        <v>-4567.935510000007</v>
      </c>
      <c r="R30" s="121">
        <f>SUM(R27:R29)</f>
        <v>-19091379.52</v>
      </c>
      <c r="S30" s="121">
        <f>R30/1000</f>
        <v>-19091.37952</v>
      </c>
      <c r="T30" s="121">
        <f>SUM(T27:T29)</f>
        <v>-18821.379520000002</v>
      </c>
      <c r="U30" s="121"/>
      <c r="V30" s="136">
        <f>SUM(V27:V29)</f>
        <v>-31287</v>
      </c>
      <c r="W30" s="136"/>
      <c r="X30" s="136">
        <f>SUM(X27:X29)</f>
        <v>3240</v>
      </c>
      <c r="Y30" s="136"/>
      <c r="Z30" s="136">
        <f>SUM(Z27:Z29)</f>
        <v>-30277</v>
      </c>
      <c r="AA30" s="136"/>
      <c r="AB30" s="137">
        <f>SUM(AB27:AB29)</f>
        <v>-270</v>
      </c>
    </row>
    <row r="31" spans="1:28" ht="26.25" customHeight="1">
      <c r="A31" s="8" t="s">
        <v>179</v>
      </c>
      <c r="G31" s="70">
        <v>3761</v>
      </c>
      <c r="H31" s="70"/>
      <c r="I31" s="67">
        <v>-4243</v>
      </c>
      <c r="J31" s="70"/>
      <c r="K31" s="70">
        <v>0</v>
      </c>
      <c r="L31" s="70"/>
      <c r="M31" s="70">
        <v>0</v>
      </c>
      <c r="N31" s="70"/>
      <c r="O31" s="108">
        <v>9293</v>
      </c>
      <c r="P31" s="121">
        <v>0</v>
      </c>
      <c r="Q31" s="121"/>
      <c r="R31" s="121"/>
      <c r="S31" s="121"/>
      <c r="T31" s="121"/>
      <c r="U31" s="121"/>
      <c r="V31" s="121">
        <v>1010</v>
      </c>
      <c r="W31" s="121"/>
      <c r="X31" s="136">
        <v>-3510</v>
      </c>
      <c r="Y31" s="121"/>
      <c r="Z31" s="121">
        <v>0</v>
      </c>
      <c r="AA31" s="121"/>
      <c r="AB31" s="131">
        <v>0</v>
      </c>
    </row>
    <row r="32" spans="1:28" ht="26.25" customHeight="1" thickBot="1">
      <c r="A32" s="6" t="s">
        <v>161</v>
      </c>
      <c r="B32" s="6"/>
      <c r="C32" s="6"/>
      <c r="D32" s="6"/>
      <c r="G32" s="71">
        <f>G30+G31</f>
        <v>19857</v>
      </c>
      <c r="H32" s="67"/>
      <c r="I32" s="71">
        <f>I30+I31</f>
        <v>-17088</v>
      </c>
      <c r="J32" s="67"/>
      <c r="K32" s="71">
        <f>K30+K31</f>
        <v>27232</v>
      </c>
      <c r="L32" s="67"/>
      <c r="M32" s="71">
        <f>M30+M31</f>
        <v>-17088</v>
      </c>
      <c r="N32" s="67"/>
      <c r="O32" s="108">
        <f>SUM(O30:O31)</f>
        <v>-34965</v>
      </c>
      <c r="P32" s="121">
        <f>SUM(P30:P31)</f>
        <v>-34844.93551</v>
      </c>
      <c r="Q32" s="121">
        <f>SUM(Q30:Q31)</f>
        <v>-4567.935510000007</v>
      </c>
      <c r="R32" s="121">
        <f>SUM(R30:R31)</f>
        <v>-19091379.52</v>
      </c>
      <c r="S32" s="121">
        <f>R32/1000</f>
        <v>-19091.37952</v>
      </c>
      <c r="T32" s="121">
        <f>T30</f>
        <v>-18821.379520000002</v>
      </c>
      <c r="U32" s="121"/>
      <c r="V32" s="136">
        <f>V30+V31</f>
        <v>-30277</v>
      </c>
      <c r="W32" s="136"/>
      <c r="X32" s="136">
        <f>X30+X31</f>
        <v>-270</v>
      </c>
      <c r="Y32" s="136"/>
      <c r="Z32" s="136">
        <f>Z30+Z31</f>
        <v>-30277</v>
      </c>
      <c r="AA32" s="136"/>
      <c r="AB32" s="137">
        <f>AB30+AB31</f>
        <v>-270</v>
      </c>
    </row>
    <row r="33" spans="1:28" ht="26.25" customHeight="1" thickTop="1">
      <c r="A33" s="6"/>
      <c r="B33" s="6"/>
      <c r="C33" s="6"/>
      <c r="D33" s="6"/>
      <c r="I33" s="72"/>
      <c r="K33" s="3"/>
      <c r="L33" s="3"/>
      <c r="O33" s="108"/>
      <c r="P33" s="121"/>
      <c r="Q33" s="121"/>
      <c r="R33" s="121"/>
      <c r="S33" s="121"/>
      <c r="T33" s="121"/>
      <c r="U33" s="121"/>
      <c r="V33" s="121"/>
      <c r="W33" s="121"/>
      <c r="X33" s="136"/>
      <c r="Y33" s="121"/>
      <c r="Z33" s="140"/>
      <c r="AA33" s="140"/>
      <c r="AB33" s="131"/>
    </row>
    <row r="34" spans="1:28" ht="26.25" customHeight="1">
      <c r="A34" s="6" t="s">
        <v>162</v>
      </c>
      <c r="B34" s="6"/>
      <c r="C34" s="6"/>
      <c r="D34" s="6"/>
      <c r="O34" s="108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31"/>
    </row>
    <row r="35" spans="1:28" ht="26.25" customHeight="1" thickBot="1">
      <c r="A35" s="8" t="s">
        <v>163</v>
      </c>
      <c r="G35" s="73">
        <v>0.02</v>
      </c>
      <c r="H35" s="74"/>
      <c r="I35" s="75">
        <v>-0.03</v>
      </c>
      <c r="J35" s="67"/>
      <c r="K35" s="73">
        <v>0.03</v>
      </c>
      <c r="L35" s="67"/>
      <c r="M35" s="75">
        <v>-0.03</v>
      </c>
      <c r="N35" s="76"/>
      <c r="O35" s="112">
        <v>-0.03</v>
      </c>
      <c r="P35" s="136">
        <v>-0.03</v>
      </c>
      <c r="Q35" s="141">
        <v>-0.013736821597466076</v>
      </c>
      <c r="R35" s="141">
        <v>-0.03641109837691936</v>
      </c>
      <c r="S35" s="121">
        <v>-0.03641109837691936</v>
      </c>
      <c r="T35" s="121">
        <v>-0.028027087001455002</v>
      </c>
      <c r="U35" s="121"/>
      <c r="V35" s="136">
        <v>-0.03</v>
      </c>
      <c r="W35" s="136"/>
      <c r="X35" s="142" t="s">
        <v>2</v>
      </c>
      <c r="Y35" s="136"/>
      <c r="Z35" s="136">
        <v>-0.03</v>
      </c>
      <c r="AA35" s="136"/>
      <c r="AB35" s="143" t="s">
        <v>2</v>
      </c>
    </row>
    <row r="36" spans="15:28" ht="26.25" customHeight="1" thickTop="1">
      <c r="O36" s="108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31"/>
    </row>
    <row r="37" spans="1:28" ht="26.25" customHeight="1" thickBot="1">
      <c r="A37" s="8" t="s">
        <v>174</v>
      </c>
      <c r="G37" s="98">
        <v>1085</v>
      </c>
      <c r="H37" s="74"/>
      <c r="I37" s="99">
        <v>678</v>
      </c>
      <c r="J37" s="67"/>
      <c r="K37" s="98">
        <v>1085</v>
      </c>
      <c r="L37" s="67"/>
      <c r="M37" s="99">
        <v>678</v>
      </c>
      <c r="O37" s="112">
        <v>1085</v>
      </c>
      <c r="P37" s="136">
        <v>1085</v>
      </c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31"/>
    </row>
    <row r="38" spans="11:28" ht="26.25" customHeight="1" thickTop="1">
      <c r="K38" s="8"/>
      <c r="L38" s="8"/>
      <c r="O38" s="108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31"/>
    </row>
    <row r="39" spans="11:28" ht="26.25" customHeight="1">
      <c r="K39" s="8"/>
      <c r="L39" s="8"/>
      <c r="O39" s="108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31"/>
    </row>
    <row r="40" spans="11:28" ht="26.25" customHeight="1">
      <c r="K40" s="8"/>
      <c r="L40" s="8"/>
      <c r="O40" s="108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31"/>
    </row>
    <row r="41" spans="1:28" ht="26.25" customHeight="1">
      <c r="A41" s="39" t="s">
        <v>39</v>
      </c>
      <c r="B41" s="39"/>
      <c r="C41" s="39"/>
      <c r="D41" s="39"/>
      <c r="E41" s="39"/>
      <c r="F41" s="39"/>
      <c r="G41" s="40"/>
      <c r="H41" s="40"/>
      <c r="I41" s="40"/>
      <c r="J41" s="40"/>
      <c r="K41" s="40"/>
      <c r="L41" s="40"/>
      <c r="M41" s="41"/>
      <c r="N41" s="38"/>
      <c r="O41" s="144"/>
      <c r="P41" s="135"/>
      <c r="Q41" s="135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31"/>
    </row>
    <row r="42" spans="7:28" ht="26.25" customHeight="1">
      <c r="G42" s="35"/>
      <c r="H42" s="35"/>
      <c r="I42" s="35"/>
      <c r="J42" s="35"/>
      <c r="K42" s="35"/>
      <c r="L42" s="35"/>
      <c r="M42" s="42" t="s">
        <v>96</v>
      </c>
      <c r="N42" s="42"/>
      <c r="O42" s="145"/>
      <c r="P42" s="146"/>
      <c r="Q42" s="146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31"/>
    </row>
    <row r="43" spans="1:28" ht="26.25" customHeight="1">
      <c r="A43" s="1" t="s">
        <v>8</v>
      </c>
      <c r="C43" s="16"/>
      <c r="D43" s="16"/>
      <c r="E43" s="16"/>
      <c r="F43" s="16"/>
      <c r="G43" s="16"/>
      <c r="H43" s="54"/>
      <c r="I43" s="54"/>
      <c r="J43" s="54"/>
      <c r="K43" s="54"/>
      <c r="L43" s="54"/>
      <c r="M43" s="54" t="s">
        <v>72</v>
      </c>
      <c r="N43" s="59"/>
      <c r="O43" s="147"/>
      <c r="P43" s="134"/>
      <c r="Q43" s="134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31"/>
    </row>
    <row r="44" spans="1:28" ht="26.25" customHeight="1">
      <c r="A44" s="1" t="s">
        <v>73</v>
      </c>
      <c r="C44" s="16"/>
      <c r="D44" s="16"/>
      <c r="E44" s="16"/>
      <c r="F44" s="16"/>
      <c r="G44" s="16"/>
      <c r="H44" s="54"/>
      <c r="I44" s="54"/>
      <c r="J44" s="54"/>
      <c r="K44" s="54"/>
      <c r="L44" s="54"/>
      <c r="M44" s="54" t="s">
        <v>74</v>
      </c>
      <c r="N44" s="11"/>
      <c r="O44" s="119"/>
      <c r="P44" s="120"/>
      <c r="Q44" s="120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31"/>
    </row>
    <row r="45" spans="1:28" ht="26.25" customHeight="1">
      <c r="A45" s="2" t="s">
        <v>154</v>
      </c>
      <c r="B45" s="39"/>
      <c r="C45" s="4"/>
      <c r="D45" s="4"/>
      <c r="E45" s="4"/>
      <c r="F45" s="4"/>
      <c r="G45" s="4"/>
      <c r="H45" s="55"/>
      <c r="I45" s="55"/>
      <c r="J45" s="55"/>
      <c r="K45" s="55"/>
      <c r="L45" s="55"/>
      <c r="M45" s="55"/>
      <c r="N45" s="61"/>
      <c r="O45" s="148"/>
      <c r="P45" s="149"/>
      <c r="Q45" s="149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31"/>
    </row>
    <row r="46" spans="5:28" ht="26.25" customHeight="1">
      <c r="E46" s="62"/>
      <c r="F46" s="62"/>
      <c r="G46" s="61"/>
      <c r="H46" s="61"/>
      <c r="I46" s="61"/>
      <c r="J46" s="61"/>
      <c r="K46" s="61"/>
      <c r="L46" s="61"/>
      <c r="M46" s="61"/>
      <c r="N46" s="61"/>
      <c r="O46" s="148"/>
      <c r="P46" s="149"/>
      <c r="Q46" s="149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31"/>
    </row>
    <row r="47" spans="1:28" ht="26.25" customHeight="1">
      <c r="A47" s="63"/>
      <c r="B47" s="63"/>
      <c r="C47" s="63"/>
      <c r="D47" s="63"/>
      <c r="E47" s="56"/>
      <c r="F47" s="6"/>
      <c r="G47" s="4" t="s">
        <v>9</v>
      </c>
      <c r="H47" s="4"/>
      <c r="I47" s="4"/>
      <c r="J47" s="4"/>
      <c r="K47" s="4"/>
      <c r="L47" s="4"/>
      <c r="M47" s="4"/>
      <c r="N47" s="11"/>
      <c r="O47" s="119"/>
      <c r="P47" s="120"/>
      <c r="Q47" s="120"/>
      <c r="R47" s="121"/>
      <c r="S47" s="121"/>
      <c r="T47" s="121"/>
      <c r="U47" s="121"/>
      <c r="V47" s="122" t="s">
        <v>3</v>
      </c>
      <c r="W47" s="122"/>
      <c r="X47" s="122"/>
      <c r="Y47" s="122"/>
      <c r="Z47" s="122"/>
      <c r="AA47" s="122"/>
      <c r="AB47" s="123"/>
    </row>
    <row r="48" spans="1:28" s="6" customFormat="1" ht="26.25" customHeight="1">
      <c r="A48" s="18"/>
      <c r="B48" s="18"/>
      <c r="C48" s="18"/>
      <c r="D48" s="18"/>
      <c r="E48" s="56"/>
      <c r="G48" s="5" t="s">
        <v>10</v>
      </c>
      <c r="H48" s="5"/>
      <c r="I48" s="5"/>
      <c r="K48" s="102" t="s">
        <v>11</v>
      </c>
      <c r="L48" s="102"/>
      <c r="M48" s="102"/>
      <c r="N48" s="63"/>
      <c r="O48" s="124"/>
      <c r="P48" s="125"/>
      <c r="Q48" s="125"/>
      <c r="R48" s="126"/>
      <c r="S48" s="126"/>
      <c r="T48" s="126"/>
      <c r="U48" s="126"/>
      <c r="V48" s="122" t="s">
        <v>0</v>
      </c>
      <c r="W48" s="122"/>
      <c r="X48" s="122"/>
      <c r="Y48" s="121"/>
      <c r="Z48" s="122" t="s">
        <v>1</v>
      </c>
      <c r="AA48" s="122"/>
      <c r="AB48" s="123"/>
    </row>
    <row r="49" spans="1:28" s="6" customFormat="1" ht="26.25" customHeight="1">
      <c r="A49" s="18"/>
      <c r="B49" s="18"/>
      <c r="C49" s="18"/>
      <c r="D49" s="18"/>
      <c r="E49" s="19" t="s">
        <v>75</v>
      </c>
      <c r="G49" s="57" t="s">
        <v>76</v>
      </c>
      <c r="H49" s="56"/>
      <c r="I49" s="57" t="s">
        <v>77</v>
      </c>
      <c r="J49" s="56"/>
      <c r="K49" s="57">
        <v>2004</v>
      </c>
      <c r="L49" s="56"/>
      <c r="M49" s="57" t="s">
        <v>77</v>
      </c>
      <c r="N49" s="11"/>
      <c r="O49" s="119"/>
      <c r="P49" s="120"/>
      <c r="Q49" s="120"/>
      <c r="R49" s="126"/>
      <c r="S49" s="126"/>
      <c r="T49" s="126"/>
      <c r="U49" s="126"/>
      <c r="V49" s="120">
        <v>2547</v>
      </c>
      <c r="W49" s="120"/>
      <c r="X49" s="120">
        <v>2546</v>
      </c>
      <c r="Y49" s="120"/>
      <c r="Z49" s="120">
        <v>2547</v>
      </c>
      <c r="AA49" s="120"/>
      <c r="AB49" s="127">
        <v>2546</v>
      </c>
    </row>
    <row r="50" spans="1:28" ht="26.25" customHeight="1">
      <c r="A50" s="17"/>
      <c r="B50" s="17"/>
      <c r="C50" s="17"/>
      <c r="D50" s="17"/>
      <c r="E50" s="21"/>
      <c r="F50" s="17"/>
      <c r="G50" s="64"/>
      <c r="H50" s="64"/>
      <c r="I50" s="64"/>
      <c r="J50" s="64"/>
      <c r="K50" s="64"/>
      <c r="L50" s="64"/>
      <c r="M50" s="64"/>
      <c r="N50" s="64"/>
      <c r="O50" s="150"/>
      <c r="P50" s="151"/>
      <c r="Q50" s="15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31"/>
    </row>
    <row r="51" spans="1:28" ht="26.25" customHeight="1">
      <c r="A51" s="6" t="s">
        <v>83</v>
      </c>
      <c r="C51" s="65"/>
      <c r="D51" s="65"/>
      <c r="E51" s="20">
        <v>3</v>
      </c>
      <c r="F51" s="17"/>
      <c r="G51" s="66"/>
      <c r="H51" s="66"/>
      <c r="I51" s="66"/>
      <c r="J51" s="66"/>
      <c r="K51" s="66"/>
      <c r="L51" s="66"/>
      <c r="M51" s="66"/>
      <c r="N51" s="66"/>
      <c r="O51" s="152" t="s">
        <v>5</v>
      </c>
      <c r="P51" s="153"/>
      <c r="Q51" s="130"/>
      <c r="R51" s="154" t="s">
        <v>4</v>
      </c>
      <c r="S51" s="153"/>
      <c r="T51" s="121"/>
      <c r="U51" s="121"/>
      <c r="V51" s="121"/>
      <c r="W51" s="121"/>
      <c r="X51" s="121"/>
      <c r="Y51" s="121"/>
      <c r="Z51" s="121"/>
      <c r="AA51" s="121"/>
      <c r="AB51" s="131"/>
    </row>
    <row r="52" spans="1:28" ht="26.25" customHeight="1">
      <c r="A52" s="8" t="s">
        <v>78</v>
      </c>
      <c r="E52" s="20"/>
      <c r="G52" s="67">
        <v>227403</v>
      </c>
      <c r="H52" s="67"/>
      <c r="I52" s="67">
        <v>658379</v>
      </c>
      <c r="J52" s="67"/>
      <c r="K52" s="67">
        <v>91445</v>
      </c>
      <c r="L52" s="67"/>
      <c r="M52" s="67">
        <v>57736</v>
      </c>
      <c r="N52" s="67"/>
      <c r="O52" s="112">
        <v>149113</v>
      </c>
      <c r="P52" s="136">
        <v>74786.95649</v>
      </c>
      <c r="Q52" s="136"/>
      <c r="R52" s="121">
        <v>31878824.410000004</v>
      </c>
      <c r="S52" s="121">
        <f aca="true" t="shared" si="4" ref="S52:S58">R52/1000</f>
        <v>31878.824410000005</v>
      </c>
      <c r="T52" s="121"/>
      <c r="U52" s="121"/>
      <c r="V52" s="136">
        <v>64504</v>
      </c>
      <c r="W52" s="136"/>
      <c r="X52" s="136">
        <v>262269</v>
      </c>
      <c r="Y52" s="136"/>
      <c r="Z52" s="136">
        <v>46625</v>
      </c>
      <c r="AA52" s="136"/>
      <c r="AB52" s="137">
        <v>16767</v>
      </c>
    </row>
    <row r="53" spans="1:28" ht="26.25" customHeight="1">
      <c r="A53" s="8" t="s">
        <v>79</v>
      </c>
      <c r="E53" s="20"/>
      <c r="G53" s="67">
        <v>243701</v>
      </c>
      <c r="H53" s="67"/>
      <c r="I53" s="67">
        <v>249863</v>
      </c>
      <c r="J53" s="67"/>
      <c r="K53" s="67">
        <v>141721</v>
      </c>
      <c r="L53" s="67"/>
      <c r="M53" s="67">
        <v>100311</v>
      </c>
      <c r="N53" s="67"/>
      <c r="O53" s="112">
        <v>124378</v>
      </c>
      <c r="P53" s="136">
        <v>74937</v>
      </c>
      <c r="Q53" s="136"/>
      <c r="R53" s="121">
        <v>65013909.76</v>
      </c>
      <c r="S53" s="121">
        <f t="shared" si="4"/>
        <v>65013.909759999995</v>
      </c>
      <c r="T53" s="121"/>
      <c r="U53" s="121"/>
      <c r="V53" s="136">
        <v>66029</v>
      </c>
      <c r="W53" s="136"/>
      <c r="X53" s="136">
        <v>38943</v>
      </c>
      <c r="Y53" s="136"/>
      <c r="Z53" s="136">
        <v>42010</v>
      </c>
      <c r="AA53" s="136"/>
      <c r="AB53" s="137">
        <v>34867</v>
      </c>
    </row>
    <row r="54" spans="1:28" ht="26.25" customHeight="1">
      <c r="A54" s="8" t="s">
        <v>80</v>
      </c>
      <c r="E54" s="20"/>
      <c r="G54" s="67">
        <v>9381</v>
      </c>
      <c r="H54" s="67"/>
      <c r="I54" s="67">
        <v>53470</v>
      </c>
      <c r="J54" s="67"/>
      <c r="K54" s="67">
        <v>8133</v>
      </c>
      <c r="L54" s="67"/>
      <c r="M54" s="67">
        <v>12958</v>
      </c>
      <c r="N54" s="67"/>
      <c r="O54" s="112">
        <v>4743</v>
      </c>
      <c r="P54" s="136">
        <v>4457</v>
      </c>
      <c r="Q54" s="136"/>
      <c r="R54" s="121">
        <v>8969256.210000003</v>
      </c>
      <c r="S54" s="121">
        <f t="shared" si="4"/>
        <v>8969.256210000003</v>
      </c>
      <c r="T54" s="121"/>
      <c r="U54" s="121"/>
      <c r="V54" s="136">
        <v>2484</v>
      </c>
      <c r="W54" s="136"/>
      <c r="X54" s="136">
        <v>14508</v>
      </c>
      <c r="Y54" s="136"/>
      <c r="Z54" s="136">
        <v>2504</v>
      </c>
      <c r="AA54" s="136"/>
      <c r="AB54" s="137">
        <v>7029</v>
      </c>
    </row>
    <row r="55" spans="1:28" ht="26.25" customHeight="1">
      <c r="A55" s="8" t="s">
        <v>176</v>
      </c>
      <c r="E55" s="20"/>
      <c r="G55" s="67">
        <v>35491</v>
      </c>
      <c r="H55" s="67"/>
      <c r="I55" s="67">
        <v>6289</v>
      </c>
      <c r="J55" s="67"/>
      <c r="K55" s="67">
        <v>35491</v>
      </c>
      <c r="L55" s="67"/>
      <c r="M55" s="67">
        <f>S55</f>
        <v>6288.67467</v>
      </c>
      <c r="N55" s="67"/>
      <c r="O55" s="112">
        <v>0</v>
      </c>
      <c r="P55" s="136">
        <v>0</v>
      </c>
      <c r="Q55" s="136"/>
      <c r="R55" s="121">
        <v>6288674.67</v>
      </c>
      <c r="S55" s="121">
        <f t="shared" si="4"/>
        <v>6288.67467</v>
      </c>
      <c r="T55" s="121"/>
      <c r="U55" s="121"/>
      <c r="V55" s="136">
        <v>0</v>
      </c>
      <c r="W55" s="136"/>
      <c r="X55" s="136">
        <v>6289</v>
      </c>
      <c r="Y55" s="136"/>
      <c r="Z55" s="136">
        <v>0</v>
      </c>
      <c r="AA55" s="136"/>
      <c r="AB55" s="137">
        <v>6289</v>
      </c>
    </row>
    <row r="56" spans="1:28" ht="26.25" customHeight="1">
      <c r="A56" s="58" t="s">
        <v>81</v>
      </c>
      <c r="E56" s="20"/>
      <c r="G56" s="67">
        <v>0</v>
      </c>
      <c r="H56" s="67"/>
      <c r="I56" s="67">
        <v>0</v>
      </c>
      <c r="J56" s="67"/>
      <c r="K56" s="67">
        <v>1317</v>
      </c>
      <c r="L56" s="67"/>
      <c r="M56" s="67">
        <v>21506</v>
      </c>
      <c r="N56" s="67"/>
      <c r="O56" s="112">
        <v>0</v>
      </c>
      <c r="P56" s="136">
        <v>0</v>
      </c>
      <c r="Q56" s="136"/>
      <c r="R56" s="121">
        <v>8025656.52</v>
      </c>
      <c r="S56" s="121">
        <f t="shared" si="4"/>
        <v>8025.65652</v>
      </c>
      <c r="T56" s="121"/>
      <c r="U56" s="121"/>
      <c r="V56" s="136">
        <v>0</v>
      </c>
      <c r="W56" s="136"/>
      <c r="X56" s="136">
        <v>0</v>
      </c>
      <c r="Y56" s="136"/>
      <c r="Z56" s="136">
        <v>0</v>
      </c>
      <c r="AA56" s="136"/>
      <c r="AB56" s="137">
        <v>9594</v>
      </c>
    </row>
    <row r="57" spans="1:28" ht="26.25" customHeight="1">
      <c r="A57" s="8" t="s">
        <v>145</v>
      </c>
      <c r="E57" s="20"/>
      <c r="G57" s="67">
        <v>2178</v>
      </c>
      <c r="H57" s="67"/>
      <c r="I57" s="66">
        <v>0</v>
      </c>
      <c r="J57" s="67"/>
      <c r="K57" s="66">
        <v>0</v>
      </c>
      <c r="L57" s="67"/>
      <c r="M57" s="66">
        <v>0</v>
      </c>
      <c r="N57" s="66"/>
      <c r="O57" s="112">
        <v>401</v>
      </c>
      <c r="P57" s="138">
        <v>401</v>
      </c>
      <c r="Q57" s="136"/>
      <c r="R57" s="121"/>
      <c r="S57" s="121">
        <f>R57/1000</f>
        <v>0</v>
      </c>
      <c r="T57" s="121"/>
      <c r="U57" s="121"/>
      <c r="V57" s="136">
        <v>1968</v>
      </c>
      <c r="W57" s="136"/>
      <c r="X57" s="138">
        <v>0</v>
      </c>
      <c r="Y57" s="136"/>
      <c r="Z57" s="136">
        <v>1968</v>
      </c>
      <c r="AA57" s="136"/>
      <c r="AB57" s="139">
        <v>0</v>
      </c>
    </row>
    <row r="58" spans="2:28" ht="26.25" customHeight="1">
      <c r="B58" s="6" t="s">
        <v>82</v>
      </c>
      <c r="C58" s="6"/>
      <c r="D58" s="6"/>
      <c r="E58" s="20"/>
      <c r="G58" s="68">
        <f>SUM(G52:G57)</f>
        <v>518154</v>
      </c>
      <c r="H58" s="67"/>
      <c r="I58" s="68">
        <f>SUM(I52:I57)</f>
        <v>968001</v>
      </c>
      <c r="J58" s="67"/>
      <c r="K58" s="68">
        <f>SUM(K52:K57)</f>
        <v>278107</v>
      </c>
      <c r="L58" s="67"/>
      <c r="M58" s="68">
        <f>SUM(M52:M57)</f>
        <v>198799.67467</v>
      </c>
      <c r="N58" s="67"/>
      <c r="O58" s="112">
        <f>SUM(O52:O56)</f>
        <v>278234</v>
      </c>
      <c r="P58" s="136">
        <f>SUM(P52:P56)</f>
        <v>154180.95649</v>
      </c>
      <c r="Q58" s="136"/>
      <c r="R58" s="121">
        <f>SUM(R52:R56)</f>
        <v>120176321.57000001</v>
      </c>
      <c r="S58" s="121">
        <f t="shared" si="4"/>
        <v>120176.32157000001</v>
      </c>
      <c r="T58" s="121"/>
      <c r="U58" s="121"/>
      <c r="V58" s="136">
        <f>SUM(V52:V56)</f>
        <v>133017</v>
      </c>
      <c r="W58" s="136"/>
      <c r="X58" s="136">
        <f>SUM(X52:X56)</f>
        <v>322009</v>
      </c>
      <c r="Y58" s="136"/>
      <c r="Z58" s="136">
        <f>SUM(Z52:Z56)</f>
        <v>91139</v>
      </c>
      <c r="AA58" s="136"/>
      <c r="AB58" s="137">
        <f>SUM(AB52:AB56)</f>
        <v>74546</v>
      </c>
    </row>
    <row r="59" spans="1:28" ht="26.25" customHeight="1">
      <c r="A59" s="6"/>
      <c r="B59" s="6"/>
      <c r="C59" s="6"/>
      <c r="D59" s="6"/>
      <c r="E59" s="20"/>
      <c r="G59" s="67"/>
      <c r="H59" s="67"/>
      <c r="I59" s="67"/>
      <c r="J59" s="67"/>
      <c r="K59" s="67"/>
      <c r="L59" s="67"/>
      <c r="M59" s="67"/>
      <c r="N59" s="67"/>
      <c r="O59" s="112"/>
      <c r="P59" s="136"/>
      <c r="Q59" s="136"/>
      <c r="R59" s="121"/>
      <c r="S59" s="121"/>
      <c r="T59" s="121"/>
      <c r="U59" s="121"/>
      <c r="V59" s="136"/>
      <c r="W59" s="136"/>
      <c r="X59" s="136"/>
      <c r="Y59" s="136"/>
      <c r="Z59" s="136"/>
      <c r="AA59" s="136"/>
      <c r="AB59" s="137"/>
    </row>
    <row r="60" spans="1:28" ht="26.25" customHeight="1">
      <c r="A60" s="6" t="s">
        <v>177</v>
      </c>
      <c r="C60" s="6"/>
      <c r="D60" s="6"/>
      <c r="E60" s="20">
        <v>3</v>
      </c>
      <c r="G60" s="67"/>
      <c r="H60" s="67"/>
      <c r="I60" s="67"/>
      <c r="J60" s="67"/>
      <c r="K60" s="67"/>
      <c r="L60" s="67"/>
      <c r="M60" s="67"/>
      <c r="N60" s="67"/>
      <c r="O60" s="112"/>
      <c r="P60" s="136"/>
      <c r="Q60" s="136"/>
      <c r="R60" s="121"/>
      <c r="S60" s="121"/>
      <c r="T60" s="121"/>
      <c r="U60" s="121"/>
      <c r="V60" s="136"/>
      <c r="W60" s="136"/>
      <c r="X60" s="136"/>
      <c r="Y60" s="136"/>
      <c r="Z60" s="136"/>
      <c r="AA60" s="136"/>
      <c r="AB60" s="137"/>
    </row>
    <row r="61" spans="1:28" ht="26.25" customHeight="1">
      <c r="A61" s="8" t="s">
        <v>84</v>
      </c>
      <c r="E61" s="20"/>
      <c r="G61" s="67">
        <v>194525</v>
      </c>
      <c r="H61" s="67"/>
      <c r="I61" s="67">
        <v>796613</v>
      </c>
      <c r="J61" s="67"/>
      <c r="K61" s="67">
        <v>82831</v>
      </c>
      <c r="L61" s="67"/>
      <c r="M61" s="67">
        <v>61810</v>
      </c>
      <c r="N61" s="67"/>
      <c r="O61" s="112">
        <v>127879</v>
      </c>
      <c r="P61" s="136">
        <v>68340.8095</v>
      </c>
      <c r="Q61" s="136"/>
      <c r="R61" s="121">
        <v>30545793.85</v>
      </c>
      <c r="S61" s="121">
        <f aca="true" t="shared" si="5" ref="S61:S68">R61/1000</f>
        <v>30545.793850000002</v>
      </c>
      <c r="T61" s="121"/>
      <c r="U61" s="121"/>
      <c r="V61" s="136">
        <v>58561</v>
      </c>
      <c r="W61" s="136"/>
      <c r="X61" s="136">
        <v>246297</v>
      </c>
      <c r="Y61" s="136"/>
      <c r="Z61" s="136">
        <v>44752</v>
      </c>
      <c r="AA61" s="136"/>
      <c r="AB61" s="137">
        <v>16341</v>
      </c>
    </row>
    <row r="62" spans="1:28" ht="26.25" customHeight="1">
      <c r="A62" s="8" t="s">
        <v>85</v>
      </c>
      <c r="E62" s="20"/>
      <c r="G62" s="67">
        <v>166312</v>
      </c>
      <c r="H62" s="67"/>
      <c r="I62" s="67">
        <v>0</v>
      </c>
      <c r="J62" s="67"/>
      <c r="K62" s="67">
        <v>87218</v>
      </c>
      <c r="L62" s="67"/>
      <c r="M62" s="67">
        <v>44425</v>
      </c>
      <c r="N62" s="67"/>
      <c r="O62" s="112">
        <v>102409</v>
      </c>
      <c r="P62" s="136">
        <v>45181</v>
      </c>
      <c r="Q62" s="136"/>
      <c r="R62" s="121">
        <v>27659558.06</v>
      </c>
      <c r="S62" s="121">
        <f t="shared" si="5"/>
        <v>27659.55806</v>
      </c>
      <c r="T62" s="121"/>
      <c r="U62" s="121"/>
      <c r="V62" s="136">
        <v>39689</v>
      </c>
      <c r="W62" s="136"/>
      <c r="X62" s="136">
        <v>0</v>
      </c>
      <c r="Y62" s="136"/>
      <c r="Z62" s="136">
        <v>22677</v>
      </c>
      <c r="AA62" s="136"/>
      <c r="AB62" s="137">
        <v>10672</v>
      </c>
    </row>
    <row r="63" spans="1:28" ht="26.25" customHeight="1">
      <c r="A63" s="8" t="s">
        <v>86</v>
      </c>
      <c r="E63" s="20"/>
      <c r="G63" s="67">
        <v>211081</v>
      </c>
      <c r="H63" s="67"/>
      <c r="I63" s="67">
        <v>181947</v>
      </c>
      <c r="J63" s="67"/>
      <c r="K63" s="67">
        <v>87952</v>
      </c>
      <c r="L63" s="67"/>
      <c r="M63" s="67">
        <v>107450</v>
      </c>
      <c r="N63" s="67"/>
      <c r="O63" s="112">
        <v>120855</v>
      </c>
      <c r="P63" s="136">
        <v>63628</v>
      </c>
      <c r="Q63" s="136"/>
      <c r="R63" s="121">
        <v>79532632.80000001</v>
      </c>
      <c r="S63" s="121">
        <f t="shared" si="5"/>
        <v>79532.6328</v>
      </c>
      <c r="T63" s="121"/>
      <c r="U63" s="121"/>
      <c r="V63" s="136">
        <v>64727</v>
      </c>
      <c r="W63" s="136"/>
      <c r="X63" s="136">
        <v>64225</v>
      </c>
      <c r="Y63" s="136"/>
      <c r="Z63" s="136">
        <v>31529</v>
      </c>
      <c r="AA63" s="136"/>
      <c r="AB63" s="137">
        <v>44085</v>
      </c>
    </row>
    <row r="64" spans="1:28" ht="26.25" customHeight="1">
      <c r="A64" s="8" t="s">
        <v>87</v>
      </c>
      <c r="E64" s="20"/>
      <c r="G64" s="67">
        <v>0</v>
      </c>
      <c r="H64" s="67"/>
      <c r="I64" s="67">
        <v>5760</v>
      </c>
      <c r="J64" s="67"/>
      <c r="K64" s="67">
        <v>0</v>
      </c>
      <c r="L64" s="67"/>
      <c r="M64" s="67">
        <v>0</v>
      </c>
      <c r="N64" s="67"/>
      <c r="O64" s="112">
        <v>0</v>
      </c>
      <c r="P64" s="136">
        <v>0</v>
      </c>
      <c r="Q64" s="136"/>
      <c r="R64" s="121"/>
      <c r="S64" s="121">
        <f t="shared" si="5"/>
        <v>0</v>
      </c>
      <c r="T64" s="121"/>
      <c r="U64" s="121"/>
      <c r="V64" s="136">
        <v>0</v>
      </c>
      <c r="W64" s="136"/>
      <c r="X64" s="136">
        <v>1420</v>
      </c>
      <c r="Y64" s="136"/>
      <c r="Z64" s="136">
        <v>0</v>
      </c>
      <c r="AA64" s="136"/>
      <c r="AB64" s="137">
        <v>0</v>
      </c>
    </row>
    <row r="65" spans="1:28" ht="26.25" customHeight="1">
      <c r="A65" s="8" t="s">
        <v>88</v>
      </c>
      <c r="E65" s="20"/>
      <c r="G65" s="66">
        <v>0</v>
      </c>
      <c r="H65" s="66"/>
      <c r="I65" s="67">
        <v>5611</v>
      </c>
      <c r="J65" s="66"/>
      <c r="K65" s="67">
        <v>0</v>
      </c>
      <c r="L65" s="67"/>
      <c r="M65" s="67">
        <v>5611.15466</v>
      </c>
      <c r="N65" s="67"/>
      <c r="O65" s="110">
        <v>0</v>
      </c>
      <c r="P65" s="136">
        <v>0</v>
      </c>
      <c r="Q65" s="136"/>
      <c r="R65" s="121">
        <v>5611154.66</v>
      </c>
      <c r="S65" s="121">
        <f t="shared" si="5"/>
        <v>5611.15466</v>
      </c>
      <c r="T65" s="121"/>
      <c r="U65" s="121"/>
      <c r="V65" s="138">
        <v>0</v>
      </c>
      <c r="W65" s="138"/>
      <c r="X65" s="136">
        <v>5418</v>
      </c>
      <c r="Y65" s="138"/>
      <c r="Z65" s="136">
        <v>0</v>
      </c>
      <c r="AA65" s="136"/>
      <c r="AB65" s="137">
        <v>5418</v>
      </c>
    </row>
    <row r="66" spans="1:28" ht="26.25" customHeight="1">
      <c r="A66" s="8" t="s">
        <v>89</v>
      </c>
      <c r="E66" s="20"/>
      <c r="G66" s="66">
        <v>0</v>
      </c>
      <c r="H66" s="66"/>
      <c r="I66" s="66">
        <v>0</v>
      </c>
      <c r="J66" s="66"/>
      <c r="K66" s="66">
        <v>50458</v>
      </c>
      <c r="L66" s="67"/>
      <c r="M66" s="66">
        <v>17078</v>
      </c>
      <c r="N66" s="66"/>
      <c r="O66" s="110">
        <v>0</v>
      </c>
      <c r="P66" s="138">
        <v>39306</v>
      </c>
      <c r="Q66" s="136"/>
      <c r="R66" s="121"/>
      <c r="S66" s="121">
        <f>R66/1000</f>
        <v>0</v>
      </c>
      <c r="T66" s="121"/>
      <c r="U66" s="121"/>
      <c r="V66" s="138">
        <v>0</v>
      </c>
      <c r="W66" s="138"/>
      <c r="X66" s="138">
        <v>0</v>
      </c>
      <c r="Y66" s="138"/>
      <c r="Z66" s="136">
        <v>20861</v>
      </c>
      <c r="AA66" s="136"/>
      <c r="AB66" s="139">
        <v>2994</v>
      </c>
    </row>
    <row r="67" spans="1:28" ht="26.25" customHeight="1">
      <c r="A67" s="8" t="s">
        <v>168</v>
      </c>
      <c r="G67" s="66">
        <v>0</v>
      </c>
      <c r="I67" s="66">
        <v>0</v>
      </c>
      <c r="K67" s="66">
        <v>2927</v>
      </c>
      <c r="M67" s="66">
        <v>0</v>
      </c>
      <c r="O67" s="108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31"/>
    </row>
    <row r="68" spans="2:28" ht="26.25" customHeight="1">
      <c r="B68" s="6" t="s">
        <v>178</v>
      </c>
      <c r="C68" s="6"/>
      <c r="D68" s="6"/>
      <c r="G68" s="69">
        <f>SUM(G61:G67)</f>
        <v>571918</v>
      </c>
      <c r="H68" s="66"/>
      <c r="I68" s="69">
        <f>SUM(I61:I66)</f>
        <v>989931</v>
      </c>
      <c r="J68" s="66"/>
      <c r="K68" s="69">
        <f>SUM(K61:K67)</f>
        <v>311386</v>
      </c>
      <c r="L68" s="66"/>
      <c r="M68" s="69">
        <f>SUM(M61:M66)</f>
        <v>236374.15466</v>
      </c>
      <c r="N68" s="66"/>
      <c r="O68" s="110">
        <f>SUM(O61:O66)</f>
        <v>351143</v>
      </c>
      <c r="P68" s="138">
        <f>SUM(P61:P66)</f>
        <v>216455.8095</v>
      </c>
      <c r="Q68" s="138"/>
      <c r="R68" s="121">
        <f>SUM(R61:R66)</f>
        <v>143349139.37</v>
      </c>
      <c r="S68" s="121">
        <f t="shared" si="5"/>
        <v>143349.13937000002</v>
      </c>
      <c r="T68" s="121"/>
      <c r="U68" s="121"/>
      <c r="V68" s="138">
        <f>SUM(V61:V66)</f>
        <v>162977</v>
      </c>
      <c r="W68" s="138"/>
      <c r="X68" s="138">
        <f>SUM(X61:X66)</f>
        <v>317360</v>
      </c>
      <c r="Y68" s="138"/>
      <c r="Z68" s="138">
        <f>SUM(Z61:Z66)</f>
        <v>119819</v>
      </c>
      <c r="AA68" s="138"/>
      <c r="AB68" s="139">
        <f>SUM(AB61:AB66)</f>
        <v>79510</v>
      </c>
    </row>
    <row r="69" spans="1:28" ht="26.25" customHeight="1">
      <c r="A69" s="6"/>
      <c r="B69" s="6"/>
      <c r="C69" s="6"/>
      <c r="D69" s="6"/>
      <c r="G69" s="66"/>
      <c r="H69" s="66"/>
      <c r="I69" s="66"/>
      <c r="J69" s="66"/>
      <c r="K69" s="66"/>
      <c r="L69" s="66"/>
      <c r="M69" s="66"/>
      <c r="N69" s="66"/>
      <c r="O69" s="110"/>
      <c r="P69" s="138"/>
      <c r="Q69" s="138"/>
      <c r="R69" s="121"/>
      <c r="S69" s="121"/>
      <c r="T69" s="121"/>
      <c r="U69" s="121"/>
      <c r="V69" s="138"/>
      <c r="W69" s="138"/>
      <c r="X69" s="138"/>
      <c r="Y69" s="138"/>
      <c r="Z69" s="138"/>
      <c r="AA69" s="138"/>
      <c r="AB69" s="139"/>
    </row>
    <row r="70" spans="1:28" ht="26.25" customHeight="1">
      <c r="A70" s="8" t="s">
        <v>90</v>
      </c>
      <c r="B70" s="6"/>
      <c r="C70" s="6"/>
      <c r="D70" s="6"/>
      <c r="G70" s="67">
        <f>G58-G68</f>
        <v>-53764</v>
      </c>
      <c r="H70" s="67"/>
      <c r="I70" s="67">
        <f>I58-I68</f>
        <v>-21930</v>
      </c>
      <c r="J70" s="67"/>
      <c r="K70" s="67">
        <f>K58-K68</f>
        <v>-33279</v>
      </c>
      <c r="L70" s="67"/>
      <c r="M70" s="67">
        <f>M58-M68</f>
        <v>-37574.47998999999</v>
      </c>
      <c r="N70" s="67"/>
      <c r="O70" s="108">
        <f>O58-O68</f>
        <v>-72909</v>
      </c>
      <c r="P70" s="121">
        <f>P58-P68</f>
        <v>-62274.85300999999</v>
      </c>
      <c r="Q70" s="121"/>
      <c r="R70" s="121">
        <f>R58-R68</f>
        <v>-23172817.799999997</v>
      </c>
      <c r="S70" s="121">
        <f>R70/1000</f>
        <v>-23172.817799999997</v>
      </c>
      <c r="T70" s="121"/>
      <c r="U70" s="121"/>
      <c r="V70" s="136">
        <f>V58-V68</f>
        <v>-29960</v>
      </c>
      <c r="W70" s="136"/>
      <c r="X70" s="136">
        <f>X58-X68</f>
        <v>4649</v>
      </c>
      <c r="Y70" s="136"/>
      <c r="Z70" s="136">
        <f>Z58-Z68</f>
        <v>-28680</v>
      </c>
      <c r="AA70" s="136"/>
      <c r="AB70" s="137">
        <f>AB58-AB68</f>
        <v>-4964</v>
      </c>
    </row>
    <row r="71" spans="1:28" ht="26.25" customHeight="1">
      <c r="A71" s="8" t="s">
        <v>91</v>
      </c>
      <c r="G71" s="67">
        <v>-4161</v>
      </c>
      <c r="H71" s="67"/>
      <c r="I71" s="67">
        <v>-5373</v>
      </c>
      <c r="J71" s="67"/>
      <c r="K71" s="67">
        <v>-4211</v>
      </c>
      <c r="L71" s="67"/>
      <c r="M71" s="67">
        <v>-4217</v>
      </c>
      <c r="N71" s="67"/>
      <c r="O71" s="112">
        <v>-2607</v>
      </c>
      <c r="P71" s="136">
        <v>-2848.0825</v>
      </c>
      <c r="Q71" s="136"/>
      <c r="R71" s="121">
        <v>-1529716.38</v>
      </c>
      <c r="S71" s="121">
        <f>R71/1000</f>
        <v>-1529.7163799999998</v>
      </c>
      <c r="T71" s="121"/>
      <c r="U71" s="121"/>
      <c r="V71" s="136">
        <v>-1327</v>
      </c>
      <c r="W71" s="136"/>
      <c r="X71" s="136">
        <v>-1260</v>
      </c>
      <c r="Y71" s="136"/>
      <c r="Z71" s="136">
        <v>-1597</v>
      </c>
      <c r="AA71" s="136"/>
      <c r="AB71" s="137">
        <v>-724</v>
      </c>
    </row>
    <row r="72" spans="1:28" ht="26.25" customHeight="1">
      <c r="A72" s="8" t="s">
        <v>92</v>
      </c>
      <c r="G72" s="49">
        <v>-1123</v>
      </c>
      <c r="H72" s="67"/>
      <c r="I72" s="49">
        <v>-7596</v>
      </c>
      <c r="J72" s="67"/>
      <c r="K72" s="49">
        <v>0</v>
      </c>
      <c r="L72" s="67"/>
      <c r="M72" s="49">
        <v>0</v>
      </c>
      <c r="N72" s="67"/>
      <c r="O72" s="112">
        <v>-29</v>
      </c>
      <c r="P72" s="136">
        <v>0</v>
      </c>
      <c r="Q72" s="136"/>
      <c r="R72" s="121"/>
      <c r="S72" s="121"/>
      <c r="T72" s="121"/>
      <c r="U72" s="121"/>
      <c r="V72" s="136">
        <v>0</v>
      </c>
      <c r="W72" s="136"/>
      <c r="X72" s="136">
        <v>-5567</v>
      </c>
      <c r="Y72" s="136"/>
      <c r="Z72" s="136">
        <v>0</v>
      </c>
      <c r="AA72" s="136"/>
      <c r="AB72" s="137">
        <v>0</v>
      </c>
    </row>
    <row r="73" spans="1:28" ht="26.25" customHeight="1">
      <c r="A73" s="8" t="s">
        <v>93</v>
      </c>
      <c r="G73" s="67">
        <f>SUM(G70:G72)</f>
        <v>-59048</v>
      </c>
      <c r="H73" s="67"/>
      <c r="I73" s="67">
        <f>SUM(I70:I72)</f>
        <v>-34899</v>
      </c>
      <c r="J73" s="67"/>
      <c r="K73" s="67">
        <f>SUM(K70:K72)</f>
        <v>-37490</v>
      </c>
      <c r="L73" s="67"/>
      <c r="M73" s="67">
        <f>SUM(M70:M72)</f>
        <v>-41791.47998999999</v>
      </c>
      <c r="N73" s="67"/>
      <c r="O73" s="108">
        <f>SUM(O70:O72)</f>
        <v>-75545</v>
      </c>
      <c r="P73" s="121">
        <f>SUM(P70:P72)</f>
        <v>-65122.93550999999</v>
      </c>
      <c r="Q73" s="121"/>
      <c r="R73" s="121">
        <f>SUM(R70:R72)</f>
        <v>-24702534.179999996</v>
      </c>
      <c r="S73" s="121">
        <f>R73/1000</f>
        <v>-24702.534179999995</v>
      </c>
      <c r="T73" s="121"/>
      <c r="U73" s="121"/>
      <c r="V73" s="136">
        <f>SUM(V70:V72)</f>
        <v>-31287</v>
      </c>
      <c r="W73" s="136"/>
      <c r="X73" s="136">
        <f>SUM(X70:X72)</f>
        <v>-2178</v>
      </c>
      <c r="Y73" s="136"/>
      <c r="Z73" s="136">
        <f>SUM(Z70:Z72)</f>
        <v>-30277</v>
      </c>
      <c r="AA73" s="136"/>
      <c r="AB73" s="137">
        <f>SUM(AB70:AB72)</f>
        <v>-5688</v>
      </c>
    </row>
    <row r="74" spans="1:28" ht="26.25" customHeight="1">
      <c r="A74" s="8" t="s">
        <v>179</v>
      </c>
      <c r="G74" s="70">
        <v>14064</v>
      </c>
      <c r="H74" s="70"/>
      <c r="I74" s="67">
        <v>-6892</v>
      </c>
      <c r="J74" s="70"/>
      <c r="K74" s="70">
        <v>0</v>
      </c>
      <c r="L74" s="70"/>
      <c r="M74" s="70">
        <v>0</v>
      </c>
      <c r="N74" s="70"/>
      <c r="O74" s="108">
        <v>10303</v>
      </c>
      <c r="P74" s="121">
        <v>0</v>
      </c>
      <c r="Q74" s="121"/>
      <c r="R74" s="121"/>
      <c r="S74" s="121"/>
      <c r="T74" s="121"/>
      <c r="U74" s="121"/>
      <c r="V74" s="121">
        <v>1010</v>
      </c>
      <c r="W74" s="121"/>
      <c r="X74" s="136">
        <v>-3510</v>
      </c>
      <c r="Y74" s="121"/>
      <c r="Z74" s="121">
        <v>0</v>
      </c>
      <c r="AA74" s="121"/>
      <c r="AB74" s="131">
        <v>0</v>
      </c>
    </row>
    <row r="75" spans="1:28" ht="26.25" customHeight="1" thickBot="1">
      <c r="A75" s="6" t="s">
        <v>171</v>
      </c>
      <c r="B75" s="6"/>
      <c r="C75" s="6"/>
      <c r="D75" s="6"/>
      <c r="G75" s="71">
        <f>G73+G74</f>
        <v>-44984</v>
      </c>
      <c r="H75" s="67"/>
      <c r="I75" s="71">
        <f>I73+I74</f>
        <v>-41791</v>
      </c>
      <c r="J75" s="67"/>
      <c r="K75" s="71">
        <f>K73+K74</f>
        <v>-37490</v>
      </c>
      <c r="L75" s="67"/>
      <c r="M75" s="71">
        <f>M73+M74</f>
        <v>-41791.47998999999</v>
      </c>
      <c r="N75" s="67"/>
      <c r="O75" s="108">
        <f>SUM(O73:O74)</f>
        <v>-65242</v>
      </c>
      <c r="P75" s="121">
        <f>SUM(P73:P74)</f>
        <v>-65122.93550999999</v>
      </c>
      <c r="Q75" s="121"/>
      <c r="R75" s="121">
        <f>SUM(R73:R74)</f>
        <v>-24702534.179999996</v>
      </c>
      <c r="S75" s="121">
        <f>R75/1000</f>
        <v>-24702.534179999995</v>
      </c>
      <c r="T75" s="121"/>
      <c r="U75" s="121"/>
      <c r="V75" s="136">
        <f>V73+V74</f>
        <v>-30277</v>
      </c>
      <c r="W75" s="136"/>
      <c r="X75" s="136">
        <f>X73+X74</f>
        <v>-5688</v>
      </c>
      <c r="Y75" s="136"/>
      <c r="Z75" s="136">
        <f>Z73+Z74</f>
        <v>-30277</v>
      </c>
      <c r="AA75" s="136"/>
      <c r="AB75" s="137">
        <f>AB73+AB74</f>
        <v>-5688</v>
      </c>
    </row>
    <row r="76" spans="1:28" ht="26.25" customHeight="1" thickTop="1">
      <c r="A76" s="6"/>
      <c r="B76" s="6"/>
      <c r="C76" s="6"/>
      <c r="D76" s="6"/>
      <c r="I76" s="72"/>
      <c r="K76" s="3"/>
      <c r="L76" s="3"/>
      <c r="O76" s="108"/>
      <c r="P76" s="121"/>
      <c r="Q76" s="121"/>
      <c r="R76" s="121"/>
      <c r="S76" s="121"/>
      <c r="T76" s="121"/>
      <c r="U76" s="121"/>
      <c r="V76" s="121"/>
      <c r="W76" s="121"/>
      <c r="X76" s="136"/>
      <c r="Y76" s="121"/>
      <c r="Z76" s="140"/>
      <c r="AA76" s="140"/>
      <c r="AB76" s="131"/>
    </row>
    <row r="77" spans="1:28" ht="26.25" customHeight="1">
      <c r="A77" s="6" t="s">
        <v>95</v>
      </c>
      <c r="B77" s="6"/>
      <c r="C77" s="6"/>
      <c r="D77" s="6"/>
      <c r="O77" s="108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31"/>
    </row>
    <row r="78" spans="1:28" ht="26.25" customHeight="1" thickBot="1">
      <c r="A78" s="8" t="s">
        <v>172</v>
      </c>
      <c r="G78" s="73">
        <v>-0.04</v>
      </c>
      <c r="H78" s="67"/>
      <c r="I78" s="73">
        <v>-0.06</v>
      </c>
      <c r="J78" s="74"/>
      <c r="K78" s="73">
        <v>-0.03</v>
      </c>
      <c r="L78" s="67"/>
      <c r="M78" s="80">
        <v>-0.06</v>
      </c>
      <c r="N78" s="76"/>
      <c r="O78" s="112">
        <v>-0.06</v>
      </c>
      <c r="P78" s="136">
        <v>-0.06</v>
      </c>
      <c r="Q78" s="141"/>
      <c r="R78" s="141">
        <v>-0.03641109837691936</v>
      </c>
      <c r="S78" s="121">
        <v>-0.03641109837691936</v>
      </c>
      <c r="T78" s="121"/>
      <c r="U78" s="121"/>
      <c r="V78" s="136">
        <v>-0.03</v>
      </c>
      <c r="W78" s="136"/>
      <c r="X78" s="142" t="s">
        <v>2</v>
      </c>
      <c r="Y78" s="136"/>
      <c r="Z78" s="136">
        <v>-0.03</v>
      </c>
      <c r="AA78" s="136"/>
      <c r="AB78" s="143" t="s">
        <v>2</v>
      </c>
    </row>
    <row r="79" spans="15:28" ht="26.25" customHeight="1" thickTop="1">
      <c r="O79" s="108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31"/>
    </row>
    <row r="80" spans="1:28" ht="26.25" customHeight="1" thickBot="1">
      <c r="A80" s="8" t="s">
        <v>174</v>
      </c>
      <c r="G80" s="98">
        <v>1085</v>
      </c>
      <c r="H80" s="74"/>
      <c r="I80" s="99">
        <v>678</v>
      </c>
      <c r="J80" s="67"/>
      <c r="K80" s="98">
        <v>1085</v>
      </c>
      <c r="L80" s="67"/>
      <c r="M80" s="99">
        <v>678</v>
      </c>
      <c r="O80" s="112">
        <v>1085</v>
      </c>
      <c r="P80" s="136">
        <v>1085</v>
      </c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31"/>
    </row>
    <row r="81" spans="11:28" ht="26.25" customHeight="1" thickTop="1">
      <c r="K81" s="8"/>
      <c r="L81" s="8"/>
      <c r="O81" s="108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31"/>
    </row>
    <row r="82" spans="11:28" ht="26.25" customHeight="1">
      <c r="K82" s="8"/>
      <c r="L82" s="8"/>
      <c r="O82" s="108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31"/>
    </row>
    <row r="83" spans="1:28" ht="26.25" customHeight="1">
      <c r="A83" s="39" t="s">
        <v>39</v>
      </c>
      <c r="B83" s="39"/>
      <c r="C83" s="39"/>
      <c r="D83" s="39"/>
      <c r="E83" s="39"/>
      <c r="F83" s="39"/>
      <c r="G83" s="40"/>
      <c r="H83" s="40"/>
      <c r="I83" s="40"/>
      <c r="J83" s="40"/>
      <c r="K83" s="40"/>
      <c r="L83" s="40"/>
      <c r="M83" s="41"/>
      <c r="N83" s="38"/>
      <c r="O83" s="144"/>
      <c r="P83" s="135"/>
      <c r="Q83" s="135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31"/>
    </row>
    <row r="84" spans="7:28" ht="26.25" customHeight="1">
      <c r="G84" s="35"/>
      <c r="H84" s="35"/>
      <c r="I84" s="35"/>
      <c r="J84" s="35"/>
      <c r="K84" s="35"/>
      <c r="L84" s="35"/>
      <c r="M84" s="42" t="s">
        <v>97</v>
      </c>
      <c r="N84" s="42"/>
      <c r="O84" s="145"/>
      <c r="P84" s="146"/>
      <c r="Q84" s="146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31"/>
    </row>
    <row r="85" spans="1:28" ht="26.25" customHeight="1">
      <c r="A85" s="1" t="str">
        <f>A43</f>
        <v>Datamat Public Company Limited and Subsidiaries</v>
      </c>
      <c r="B85" s="1"/>
      <c r="C85" s="1"/>
      <c r="D85" s="1"/>
      <c r="E85" s="62"/>
      <c r="F85" s="62"/>
      <c r="G85" s="61"/>
      <c r="H85" s="61"/>
      <c r="I85" s="61"/>
      <c r="J85" s="61"/>
      <c r="K85" s="77"/>
      <c r="L85" s="77"/>
      <c r="M85" s="54" t="s">
        <v>72</v>
      </c>
      <c r="N85" s="59"/>
      <c r="O85" s="147"/>
      <c r="P85" s="134"/>
      <c r="Q85" s="134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31"/>
    </row>
    <row r="86" spans="1:28" ht="26.25" customHeight="1">
      <c r="A86" s="1" t="s">
        <v>98</v>
      </c>
      <c r="B86" s="1"/>
      <c r="C86" s="1"/>
      <c r="D86" s="1"/>
      <c r="E86" s="62"/>
      <c r="F86" s="62"/>
      <c r="G86" s="61"/>
      <c r="H86" s="61"/>
      <c r="I86" s="61"/>
      <c r="J86" s="61"/>
      <c r="K86" s="3"/>
      <c r="L86" s="3"/>
      <c r="M86" s="54" t="s">
        <v>74</v>
      </c>
      <c r="N86" s="11"/>
      <c r="O86" s="119"/>
      <c r="P86" s="120"/>
      <c r="Q86" s="120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31"/>
    </row>
    <row r="87" spans="1:28" ht="26.25" customHeight="1">
      <c r="A87" s="2" t="s">
        <v>154</v>
      </c>
      <c r="B87" s="2"/>
      <c r="C87" s="2"/>
      <c r="D87" s="2"/>
      <c r="E87" s="78"/>
      <c r="F87" s="78"/>
      <c r="G87" s="78"/>
      <c r="H87" s="78"/>
      <c r="I87" s="78"/>
      <c r="J87" s="78"/>
      <c r="K87" s="78"/>
      <c r="L87" s="78"/>
      <c r="M87" s="78"/>
      <c r="N87" s="61"/>
      <c r="O87" s="148"/>
      <c r="P87" s="149"/>
      <c r="Q87" s="149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31"/>
    </row>
    <row r="88" spans="13:28" ht="26.25" customHeight="1">
      <c r="M88" s="61"/>
      <c r="N88" s="61"/>
      <c r="O88" s="148"/>
      <c r="P88" s="149"/>
      <c r="Q88" s="149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31"/>
    </row>
    <row r="89" spans="1:28" ht="26.25" customHeight="1">
      <c r="A89" s="63"/>
      <c r="B89" s="63"/>
      <c r="C89" s="63"/>
      <c r="D89" s="63"/>
      <c r="E89" s="56"/>
      <c r="F89" s="6"/>
      <c r="G89" s="4" t="s">
        <v>9</v>
      </c>
      <c r="H89" s="4"/>
      <c r="I89" s="4"/>
      <c r="J89" s="4"/>
      <c r="K89" s="4"/>
      <c r="L89" s="4"/>
      <c r="M89" s="4"/>
      <c r="N89" s="11"/>
      <c r="O89" s="119"/>
      <c r="P89" s="120"/>
      <c r="Q89" s="120"/>
      <c r="R89" s="121"/>
      <c r="S89" s="121"/>
      <c r="T89" s="121"/>
      <c r="U89" s="121"/>
      <c r="V89" s="122" t="s">
        <v>3</v>
      </c>
      <c r="W89" s="122"/>
      <c r="X89" s="122"/>
      <c r="Y89" s="122"/>
      <c r="Z89" s="122"/>
      <c r="AA89" s="122"/>
      <c r="AB89" s="123"/>
    </row>
    <row r="90" spans="1:28" s="6" customFormat="1" ht="26.25" customHeight="1">
      <c r="A90" s="18"/>
      <c r="B90" s="18"/>
      <c r="C90" s="18"/>
      <c r="D90" s="18"/>
      <c r="E90" s="56"/>
      <c r="G90" s="5" t="s">
        <v>10</v>
      </c>
      <c r="H90" s="5"/>
      <c r="I90" s="5"/>
      <c r="K90" s="102" t="s">
        <v>11</v>
      </c>
      <c r="L90" s="102"/>
      <c r="M90" s="102"/>
      <c r="N90" s="63"/>
      <c r="O90" s="124"/>
      <c r="P90" s="125"/>
      <c r="Q90" s="125"/>
      <c r="R90" s="126"/>
      <c r="S90" s="126"/>
      <c r="T90" s="126"/>
      <c r="U90" s="126"/>
      <c r="V90" s="122" t="s">
        <v>0</v>
      </c>
      <c r="W90" s="122"/>
      <c r="X90" s="122"/>
      <c r="Y90" s="121"/>
      <c r="Z90" s="122" t="s">
        <v>1</v>
      </c>
      <c r="AA90" s="122"/>
      <c r="AB90" s="123"/>
    </row>
    <row r="91" spans="1:28" s="6" customFormat="1" ht="26.25" customHeight="1">
      <c r="A91" s="18"/>
      <c r="B91" s="18"/>
      <c r="C91" s="18"/>
      <c r="D91" s="18"/>
      <c r="E91" s="21"/>
      <c r="G91" s="57" t="s">
        <v>76</v>
      </c>
      <c r="H91" s="56"/>
      <c r="I91" s="57" t="s">
        <v>77</v>
      </c>
      <c r="J91" s="56"/>
      <c r="K91" s="57">
        <v>2004</v>
      </c>
      <c r="L91" s="56"/>
      <c r="M91" s="57" t="s">
        <v>77</v>
      </c>
      <c r="N91" s="11"/>
      <c r="O91" s="119"/>
      <c r="P91" s="120"/>
      <c r="Q91" s="120"/>
      <c r="R91" s="126"/>
      <c r="S91" s="126"/>
      <c r="T91" s="126"/>
      <c r="U91" s="126"/>
      <c r="V91" s="120">
        <v>2547</v>
      </c>
      <c r="W91" s="120"/>
      <c r="X91" s="120">
        <v>2546</v>
      </c>
      <c r="Y91" s="120"/>
      <c r="Z91" s="120">
        <v>2547</v>
      </c>
      <c r="AA91" s="120"/>
      <c r="AB91" s="127">
        <v>2546</v>
      </c>
    </row>
    <row r="92" spans="1:28" ht="26.25" customHeight="1">
      <c r="A92" s="17"/>
      <c r="B92" s="17"/>
      <c r="C92" s="17"/>
      <c r="D92" s="17"/>
      <c r="E92" s="17"/>
      <c r="F92" s="17"/>
      <c r="G92" s="11"/>
      <c r="H92" s="11"/>
      <c r="I92" s="11"/>
      <c r="J92" s="11"/>
      <c r="K92" s="11"/>
      <c r="L92" s="11"/>
      <c r="M92" s="11"/>
      <c r="N92" s="11"/>
      <c r="O92" s="119"/>
      <c r="P92" s="120"/>
      <c r="Q92" s="120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31"/>
    </row>
    <row r="93" spans="1:28" ht="26.25" customHeight="1">
      <c r="A93" s="6" t="s">
        <v>107</v>
      </c>
      <c r="B93" s="6"/>
      <c r="C93" s="6"/>
      <c r="D93" s="6"/>
      <c r="E93" s="17"/>
      <c r="O93" s="108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31"/>
    </row>
    <row r="94" spans="1:28" ht="26.25" customHeight="1">
      <c r="A94" s="8" t="s">
        <v>175</v>
      </c>
      <c r="G94" s="67">
        <v>-44984</v>
      </c>
      <c r="H94" s="67"/>
      <c r="I94" s="67">
        <v>-24703</v>
      </c>
      <c r="J94" s="67"/>
      <c r="K94" s="67">
        <v>-37490</v>
      </c>
      <c r="L94" s="67"/>
      <c r="M94" s="67">
        <v>-24703</v>
      </c>
      <c r="N94" s="67"/>
      <c r="O94" s="112">
        <v>-64841</v>
      </c>
      <c r="P94" s="136">
        <v>-64722</v>
      </c>
      <c r="Q94" s="136"/>
      <c r="R94" s="121"/>
      <c r="S94" s="121"/>
      <c r="T94" s="121"/>
      <c r="U94" s="121"/>
      <c r="V94" s="136">
        <v>-32245</v>
      </c>
      <c r="W94" s="136"/>
      <c r="X94" s="136">
        <v>-5688</v>
      </c>
      <c r="Y94" s="136"/>
      <c r="Z94" s="136">
        <v>-32245</v>
      </c>
      <c r="AA94" s="136"/>
      <c r="AB94" s="137">
        <v>-5688</v>
      </c>
    </row>
    <row r="95" spans="1:28" ht="26.25" customHeight="1">
      <c r="A95" s="6" t="s">
        <v>108</v>
      </c>
      <c r="G95" s="67"/>
      <c r="H95" s="67"/>
      <c r="I95" s="67"/>
      <c r="J95" s="67"/>
      <c r="K95" s="67"/>
      <c r="L95" s="67"/>
      <c r="M95" s="67"/>
      <c r="N95" s="67"/>
      <c r="O95" s="112"/>
      <c r="P95" s="136"/>
      <c r="Q95" s="136"/>
      <c r="R95" s="121"/>
      <c r="S95" s="121"/>
      <c r="T95" s="121"/>
      <c r="U95" s="121"/>
      <c r="V95" s="136"/>
      <c r="W95" s="136"/>
      <c r="X95" s="136"/>
      <c r="Y95" s="136"/>
      <c r="Z95" s="136"/>
      <c r="AA95" s="136"/>
      <c r="AB95" s="137"/>
    </row>
    <row r="96" spans="1:28" ht="26.25" customHeight="1">
      <c r="A96" s="6"/>
      <c r="B96" s="6" t="s">
        <v>109</v>
      </c>
      <c r="G96" s="67"/>
      <c r="H96" s="67"/>
      <c r="I96" s="67"/>
      <c r="J96" s="67"/>
      <c r="L96" s="67"/>
      <c r="M96" s="67"/>
      <c r="N96" s="67"/>
      <c r="O96" s="112"/>
      <c r="P96" s="136"/>
      <c r="Q96" s="136"/>
      <c r="R96" s="121"/>
      <c r="S96" s="121"/>
      <c r="T96" s="121"/>
      <c r="U96" s="121"/>
      <c r="V96" s="136"/>
      <c r="W96" s="136"/>
      <c r="X96" s="136"/>
      <c r="Y96" s="136"/>
      <c r="Z96" s="136"/>
      <c r="AA96" s="136"/>
      <c r="AB96" s="137"/>
    </row>
    <row r="97" spans="1:28" ht="26.25" customHeight="1">
      <c r="A97" s="8" t="s">
        <v>110</v>
      </c>
      <c r="B97" s="22"/>
      <c r="C97" s="22"/>
      <c r="D97" s="22"/>
      <c r="G97" s="67">
        <v>10996</v>
      </c>
      <c r="H97" s="67"/>
      <c r="I97" s="67">
        <v>5524</v>
      </c>
      <c r="J97" s="67"/>
      <c r="K97" s="67">
        <v>4768</v>
      </c>
      <c r="L97" s="67"/>
      <c r="M97" s="67">
        <v>3826</v>
      </c>
      <c r="N97" s="67"/>
      <c r="O97" s="112">
        <v>7325</v>
      </c>
      <c r="P97" s="136">
        <v>3301</v>
      </c>
      <c r="Q97" s="136"/>
      <c r="R97" s="138"/>
      <c r="S97" s="138"/>
      <c r="T97" s="138"/>
      <c r="U97" s="138"/>
      <c r="V97" s="136">
        <v>3291</v>
      </c>
      <c r="W97" s="136"/>
      <c r="X97" s="136">
        <v>2003</v>
      </c>
      <c r="Y97" s="136"/>
      <c r="Z97" s="136">
        <f>1636+51</f>
        <v>1687</v>
      </c>
      <c r="AA97" s="136"/>
      <c r="AB97" s="137">
        <v>1912</v>
      </c>
    </row>
    <row r="98" spans="1:28" ht="26.25" customHeight="1">
      <c r="A98" s="8" t="s">
        <v>147</v>
      </c>
      <c r="G98" s="67">
        <v>812</v>
      </c>
      <c r="H98" s="67"/>
      <c r="I98" s="67">
        <v>524</v>
      </c>
      <c r="J98" s="67"/>
      <c r="K98" s="67">
        <v>63</v>
      </c>
      <c r="L98" s="67"/>
      <c r="M98" s="67">
        <v>263</v>
      </c>
      <c r="N98" s="67"/>
      <c r="O98" s="112">
        <v>1796</v>
      </c>
      <c r="P98" s="136">
        <v>0</v>
      </c>
      <c r="Q98" s="136"/>
      <c r="R98" s="121"/>
      <c r="S98" s="121"/>
      <c r="T98" s="121"/>
      <c r="U98" s="121"/>
      <c r="V98" s="136">
        <v>842</v>
      </c>
      <c r="W98" s="136"/>
      <c r="X98" s="136">
        <v>2563</v>
      </c>
      <c r="Y98" s="136"/>
      <c r="Z98" s="136">
        <v>0</v>
      </c>
      <c r="AA98" s="136"/>
      <c r="AB98" s="137">
        <v>132</v>
      </c>
    </row>
    <row r="99" spans="1:28" ht="26.25" customHeight="1">
      <c r="A99" s="8" t="s">
        <v>111</v>
      </c>
      <c r="G99" s="67">
        <v>8507</v>
      </c>
      <c r="H99" s="67"/>
      <c r="I99" s="67">
        <v>6450</v>
      </c>
      <c r="J99" s="67"/>
      <c r="K99" s="67">
        <v>0</v>
      </c>
      <c r="L99" s="67"/>
      <c r="M99" s="67">
        <v>6450</v>
      </c>
      <c r="N99" s="67"/>
      <c r="O99" s="112">
        <v>2692</v>
      </c>
      <c r="P99" s="136">
        <v>6096</v>
      </c>
      <c r="Q99" s="136"/>
      <c r="R99" s="121"/>
      <c r="S99" s="121"/>
      <c r="T99" s="121"/>
      <c r="U99" s="121"/>
      <c r="V99" s="136">
        <v>3141</v>
      </c>
      <c r="W99" s="136"/>
      <c r="X99" s="136">
        <v>3144</v>
      </c>
      <c r="Y99" s="136"/>
      <c r="Z99" s="136">
        <v>3141</v>
      </c>
      <c r="AA99" s="136"/>
      <c r="AB99" s="137">
        <v>3144</v>
      </c>
    </row>
    <row r="100" spans="1:28" ht="26.25" customHeight="1">
      <c r="A100" s="8" t="s">
        <v>137</v>
      </c>
      <c r="G100" s="67">
        <v>0</v>
      </c>
      <c r="H100" s="67"/>
      <c r="I100" s="67">
        <v>6288</v>
      </c>
      <c r="J100" s="67"/>
      <c r="K100" s="67">
        <v>0</v>
      </c>
      <c r="L100" s="67"/>
      <c r="M100" s="67">
        <v>6288</v>
      </c>
      <c r="N100" s="67"/>
      <c r="O100" s="112">
        <v>0</v>
      </c>
      <c r="P100" s="136">
        <v>0</v>
      </c>
      <c r="Q100" s="136"/>
      <c r="R100" s="121"/>
      <c r="S100" s="121"/>
      <c r="T100" s="121"/>
      <c r="U100" s="121"/>
      <c r="V100" s="136"/>
      <c r="W100" s="136"/>
      <c r="X100" s="136"/>
      <c r="Y100" s="136"/>
      <c r="Z100" s="136"/>
      <c r="AA100" s="136"/>
      <c r="AB100" s="137"/>
    </row>
    <row r="101" spans="1:28" ht="26.25" customHeight="1">
      <c r="A101" s="8" t="s">
        <v>148</v>
      </c>
      <c r="B101" s="22"/>
      <c r="C101" s="22"/>
      <c r="D101" s="22"/>
      <c r="G101" s="67">
        <v>-4648</v>
      </c>
      <c r="H101" s="67"/>
      <c r="I101" s="67">
        <v>-1460</v>
      </c>
      <c r="J101" s="67"/>
      <c r="K101" s="67">
        <v>-4231</v>
      </c>
      <c r="L101" s="67"/>
      <c r="M101" s="67">
        <v>-792</v>
      </c>
      <c r="N101" s="67"/>
      <c r="O101" s="112">
        <v>-1106</v>
      </c>
      <c r="P101" s="136">
        <v>-1175</v>
      </c>
      <c r="Q101" s="136"/>
      <c r="R101" s="121"/>
      <c r="S101" s="121"/>
      <c r="T101" s="121"/>
      <c r="U101" s="121"/>
      <c r="V101" s="136">
        <v>-1356</v>
      </c>
      <c r="W101" s="136"/>
      <c r="X101" s="136">
        <v>-792</v>
      </c>
      <c r="Y101" s="136"/>
      <c r="Z101" s="136">
        <v>-1275</v>
      </c>
      <c r="AA101" s="136"/>
      <c r="AB101" s="137">
        <v>-792</v>
      </c>
    </row>
    <row r="102" spans="1:28" ht="26.25" customHeight="1">
      <c r="A102" s="8" t="s">
        <v>112</v>
      </c>
      <c r="B102" s="22"/>
      <c r="C102" s="22"/>
      <c r="D102" s="22"/>
      <c r="G102" s="67">
        <v>0</v>
      </c>
      <c r="H102" s="67"/>
      <c r="I102" s="67">
        <v>80175</v>
      </c>
      <c r="J102" s="67"/>
      <c r="K102" s="67">
        <v>0</v>
      </c>
      <c r="L102" s="67"/>
      <c r="M102" s="67">
        <v>79548</v>
      </c>
      <c r="N102" s="67"/>
      <c r="O102" s="112">
        <v>1209</v>
      </c>
      <c r="P102" s="136">
        <v>0</v>
      </c>
      <c r="Q102" s="136"/>
      <c r="R102" s="138"/>
      <c r="S102" s="138"/>
      <c r="T102" s="138"/>
      <c r="U102" s="138"/>
      <c r="V102" s="136">
        <v>0</v>
      </c>
      <c r="W102" s="136"/>
      <c r="X102" s="136">
        <v>79548</v>
      </c>
      <c r="Y102" s="136"/>
      <c r="Z102" s="136">
        <v>0</v>
      </c>
      <c r="AA102" s="136"/>
      <c r="AB102" s="137">
        <v>79548</v>
      </c>
    </row>
    <row r="103" spans="1:28" ht="26.25" customHeight="1">
      <c r="A103" s="8" t="s">
        <v>88</v>
      </c>
      <c r="B103" s="22"/>
      <c r="C103" s="22"/>
      <c r="D103" s="22"/>
      <c r="G103" s="67">
        <v>0</v>
      </c>
      <c r="H103" s="67"/>
      <c r="I103" s="67">
        <v>0</v>
      </c>
      <c r="J103" s="67"/>
      <c r="K103" s="67">
        <v>0</v>
      </c>
      <c r="L103" s="67"/>
      <c r="M103" s="67">
        <v>5418</v>
      </c>
      <c r="N103" s="67"/>
      <c r="O103" s="112">
        <v>0</v>
      </c>
      <c r="P103" s="136">
        <v>0</v>
      </c>
      <c r="Q103" s="136"/>
      <c r="R103" s="138"/>
      <c r="S103" s="138"/>
      <c r="T103" s="138"/>
      <c r="U103" s="138"/>
      <c r="V103" s="136">
        <v>0</v>
      </c>
      <c r="W103" s="136"/>
      <c r="X103" s="136">
        <v>0</v>
      </c>
      <c r="Y103" s="136"/>
      <c r="Z103" s="136">
        <v>0</v>
      </c>
      <c r="AA103" s="136"/>
      <c r="AB103" s="137">
        <v>5418</v>
      </c>
    </row>
    <row r="104" spans="1:28" ht="26.25" customHeight="1">
      <c r="A104" s="8" t="s">
        <v>183</v>
      </c>
      <c r="B104" s="22"/>
      <c r="C104" s="22"/>
      <c r="D104" s="22"/>
      <c r="G104" s="67">
        <v>-1969</v>
      </c>
      <c r="H104" s="67"/>
      <c r="I104" s="67">
        <v>0</v>
      </c>
      <c r="J104" s="67"/>
      <c r="K104" s="67">
        <v>-1862</v>
      </c>
      <c r="L104" s="67"/>
      <c r="M104" s="67">
        <v>0</v>
      </c>
      <c r="N104" s="67"/>
      <c r="O104" s="112">
        <v>-1969</v>
      </c>
      <c r="P104" s="136">
        <v>-1862</v>
      </c>
      <c r="Q104" s="136"/>
      <c r="R104" s="121"/>
      <c r="S104" s="121"/>
      <c r="T104" s="121"/>
      <c r="U104" s="121"/>
      <c r="V104" s="136">
        <v>-648</v>
      </c>
      <c r="W104" s="136"/>
      <c r="X104" s="136">
        <v>0</v>
      </c>
      <c r="Y104" s="136"/>
      <c r="Z104" s="136">
        <v>-648</v>
      </c>
      <c r="AA104" s="136"/>
      <c r="AB104" s="137">
        <v>0</v>
      </c>
    </row>
    <row r="105" spans="1:28" ht="26.25" customHeight="1">
      <c r="A105" s="8" t="s">
        <v>120</v>
      </c>
      <c r="B105" s="22"/>
      <c r="C105" s="22"/>
      <c r="D105" s="22"/>
      <c r="G105" s="67">
        <v>-2240</v>
      </c>
      <c r="H105" s="67"/>
      <c r="I105" s="67">
        <v>0</v>
      </c>
      <c r="J105" s="67"/>
      <c r="K105" s="67">
        <v>52830</v>
      </c>
      <c r="L105" s="67"/>
      <c r="M105" s="67">
        <v>-8026</v>
      </c>
      <c r="N105" s="67"/>
      <c r="O105" s="112">
        <v>0</v>
      </c>
      <c r="P105" s="136">
        <v>34506</v>
      </c>
      <c r="Q105" s="136"/>
      <c r="R105" s="121"/>
      <c r="S105" s="121"/>
      <c r="T105" s="121"/>
      <c r="U105" s="121"/>
      <c r="V105" s="136">
        <v>0</v>
      </c>
      <c r="W105" s="136"/>
      <c r="X105" s="136">
        <v>0</v>
      </c>
      <c r="Y105" s="136"/>
      <c r="Z105" s="136">
        <v>22829</v>
      </c>
      <c r="AA105" s="136"/>
      <c r="AB105" s="137">
        <v>-6600</v>
      </c>
    </row>
    <row r="106" spans="1:28" ht="26.25" customHeight="1">
      <c r="A106" s="8" t="s">
        <v>184</v>
      </c>
      <c r="G106" s="67">
        <v>-14064</v>
      </c>
      <c r="H106" s="67"/>
      <c r="I106" s="67">
        <v>3832</v>
      </c>
      <c r="J106" s="67"/>
      <c r="K106" s="67">
        <v>0</v>
      </c>
      <c r="L106" s="67"/>
      <c r="M106" s="67">
        <v>0</v>
      </c>
      <c r="N106" s="67"/>
      <c r="O106" s="112">
        <v>10303</v>
      </c>
      <c r="P106" s="136">
        <v>0</v>
      </c>
      <c r="Q106" s="136"/>
      <c r="R106" s="121"/>
      <c r="S106" s="121"/>
      <c r="T106" s="121"/>
      <c r="U106" s="121"/>
      <c r="V106" s="136">
        <v>1722</v>
      </c>
      <c r="W106" s="136"/>
      <c r="X106" s="136">
        <v>4694</v>
      </c>
      <c r="Y106" s="136"/>
      <c r="Z106" s="136">
        <v>0</v>
      </c>
      <c r="AA106" s="136"/>
      <c r="AB106" s="137">
        <v>0</v>
      </c>
    </row>
    <row r="107" spans="1:28" ht="26.25" customHeight="1">
      <c r="A107" s="8" t="s">
        <v>166</v>
      </c>
      <c r="B107" s="22"/>
      <c r="C107" s="22"/>
      <c r="D107" s="22"/>
      <c r="G107" s="49">
        <v>-35491</v>
      </c>
      <c r="H107" s="67"/>
      <c r="I107" s="49">
        <v>0</v>
      </c>
      <c r="J107" s="67"/>
      <c r="K107" s="49">
        <v>-35491</v>
      </c>
      <c r="L107" s="67"/>
      <c r="M107" s="49">
        <v>0</v>
      </c>
      <c r="N107" s="67"/>
      <c r="O107" s="112"/>
      <c r="P107" s="136"/>
      <c r="Q107" s="136"/>
      <c r="R107" s="121"/>
      <c r="S107" s="121"/>
      <c r="T107" s="121"/>
      <c r="U107" s="121"/>
      <c r="V107" s="136"/>
      <c r="W107" s="136"/>
      <c r="X107" s="136"/>
      <c r="Y107" s="136"/>
      <c r="Z107" s="136"/>
      <c r="AA107" s="136"/>
      <c r="AB107" s="137"/>
    </row>
    <row r="108" spans="1:28" ht="26.25" customHeight="1">
      <c r="A108" s="8" t="s">
        <v>113</v>
      </c>
      <c r="G108" s="8"/>
      <c r="H108" s="8"/>
      <c r="I108" s="8"/>
      <c r="J108" s="8"/>
      <c r="K108" s="8"/>
      <c r="L108" s="8"/>
      <c r="M108" s="8"/>
      <c r="N108" s="8"/>
      <c r="O108" s="108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31"/>
    </row>
    <row r="109" spans="2:28" ht="26.25" customHeight="1">
      <c r="B109" s="8" t="s">
        <v>114</v>
      </c>
      <c r="G109" s="67">
        <f>SUM(G94:G107)</f>
        <v>-83081</v>
      </c>
      <c r="H109" s="67"/>
      <c r="I109" s="67">
        <f>SUM(I94:I107)</f>
        <v>76630</v>
      </c>
      <c r="J109" s="67"/>
      <c r="K109" s="67">
        <f>SUM(K94:K108)</f>
        <v>-21413</v>
      </c>
      <c r="L109" s="67"/>
      <c r="M109" s="67">
        <f>SUM(M94:M107)</f>
        <v>68272</v>
      </c>
      <c r="N109" s="67"/>
      <c r="O109" s="112"/>
      <c r="P109" s="136"/>
      <c r="Q109" s="136"/>
      <c r="R109" s="121"/>
      <c r="S109" s="121"/>
      <c r="T109" s="121"/>
      <c r="U109" s="121"/>
      <c r="V109" s="136">
        <f>SUM(V94:V107)</f>
        <v>-25253</v>
      </c>
      <c r="W109" s="136"/>
      <c r="X109" s="136">
        <f>SUM(X94:X107)</f>
        <v>85472</v>
      </c>
      <c r="Y109" s="136"/>
      <c r="Z109" s="136">
        <f>SUM(Z94:Z107)</f>
        <v>-6511</v>
      </c>
      <c r="AA109" s="136"/>
      <c r="AB109" s="137">
        <f>SUM(AB94:AB107)</f>
        <v>77074</v>
      </c>
    </row>
    <row r="110" spans="1:28" ht="26.25" customHeight="1">
      <c r="A110" s="6" t="s">
        <v>185</v>
      </c>
      <c r="G110" s="67"/>
      <c r="H110" s="67"/>
      <c r="I110" s="67"/>
      <c r="J110" s="67"/>
      <c r="K110" s="67"/>
      <c r="L110" s="67"/>
      <c r="M110" s="67"/>
      <c r="N110" s="67"/>
      <c r="O110" s="112"/>
      <c r="P110" s="136"/>
      <c r="Q110" s="136"/>
      <c r="R110" s="121"/>
      <c r="S110" s="121"/>
      <c r="T110" s="121"/>
      <c r="U110" s="121"/>
      <c r="V110" s="136"/>
      <c r="W110" s="136"/>
      <c r="X110" s="136"/>
      <c r="Y110" s="136"/>
      <c r="Z110" s="136"/>
      <c r="AA110" s="136"/>
      <c r="AB110" s="137"/>
    </row>
    <row r="111" spans="1:28" ht="26.25" customHeight="1">
      <c r="A111" s="8" t="s">
        <v>115</v>
      </c>
      <c r="G111" s="67">
        <v>-5483</v>
      </c>
      <c r="H111" s="67"/>
      <c r="I111" s="67">
        <v>-206517</v>
      </c>
      <c r="J111" s="67"/>
      <c r="K111" s="67">
        <v>37454</v>
      </c>
      <c r="L111" s="67"/>
      <c r="M111" s="67">
        <v>-12632</v>
      </c>
      <c r="N111" s="67"/>
      <c r="O111" s="112">
        <v>2622</v>
      </c>
      <c r="P111" s="136">
        <v>8067</v>
      </c>
      <c r="Q111" s="136"/>
      <c r="R111" s="121"/>
      <c r="S111" s="121"/>
      <c r="T111" s="121"/>
      <c r="U111" s="121"/>
      <c r="V111" s="136">
        <v>6655</v>
      </c>
      <c r="W111" s="136"/>
      <c r="X111" s="136">
        <v>-102056</v>
      </c>
      <c r="Y111" s="136"/>
      <c r="Z111" s="136">
        <v>-9906</v>
      </c>
      <c r="AA111" s="136"/>
      <c r="AB111" s="137">
        <v>-9550</v>
      </c>
    </row>
    <row r="112" spans="1:28" ht="26.25" customHeight="1">
      <c r="A112" s="8" t="s">
        <v>21</v>
      </c>
      <c r="G112" s="67">
        <v>-18572</v>
      </c>
      <c r="H112" s="67"/>
      <c r="I112" s="67">
        <v>-1281</v>
      </c>
      <c r="J112" s="67"/>
      <c r="K112" s="67">
        <v>-681</v>
      </c>
      <c r="L112" s="67"/>
      <c r="M112" s="67">
        <v>-8467</v>
      </c>
      <c r="N112" s="67"/>
      <c r="O112" s="112">
        <v>9012</v>
      </c>
      <c r="P112" s="136">
        <v>20984</v>
      </c>
      <c r="Q112" s="136"/>
      <c r="R112" s="121"/>
      <c r="S112" s="121"/>
      <c r="T112" s="121"/>
      <c r="U112" s="121"/>
      <c r="V112" s="136">
        <v>-1121</v>
      </c>
      <c r="W112" s="136"/>
      <c r="X112" s="136">
        <v>-1263</v>
      </c>
      <c r="Y112" s="136"/>
      <c r="Z112" s="136">
        <v>-901</v>
      </c>
      <c r="AA112" s="136"/>
      <c r="AB112" s="137">
        <v>-8484</v>
      </c>
    </row>
    <row r="113" spans="1:28" ht="26.25" customHeight="1">
      <c r="A113" s="8" t="s">
        <v>116</v>
      </c>
      <c r="B113" s="22"/>
      <c r="C113" s="22"/>
      <c r="D113" s="22"/>
      <c r="G113" s="67">
        <v>2460</v>
      </c>
      <c r="H113" s="67"/>
      <c r="I113" s="67">
        <v>-71790</v>
      </c>
      <c r="J113" s="67"/>
      <c r="K113" s="67">
        <v>1122</v>
      </c>
      <c r="L113" s="67"/>
      <c r="M113" s="67">
        <v>-71046</v>
      </c>
      <c r="N113" s="67"/>
      <c r="O113" s="112">
        <v>-30636</v>
      </c>
      <c r="P113" s="136">
        <v>-1320</v>
      </c>
      <c r="Q113" s="136"/>
      <c r="R113" s="121"/>
      <c r="S113" s="121"/>
      <c r="T113" s="121"/>
      <c r="U113" s="121"/>
      <c r="V113" s="136">
        <v>-21649</v>
      </c>
      <c r="W113" s="136"/>
      <c r="X113" s="136">
        <v>-81362</v>
      </c>
      <c r="Y113" s="136"/>
      <c r="Z113" s="136">
        <v>-3963</v>
      </c>
      <c r="AA113" s="136"/>
      <c r="AB113" s="137">
        <v>-78597</v>
      </c>
    </row>
    <row r="114" spans="1:28" ht="26.25" customHeight="1">
      <c r="A114" s="8" t="s">
        <v>139</v>
      </c>
      <c r="B114" s="22"/>
      <c r="C114" s="22"/>
      <c r="D114" s="22"/>
      <c r="G114" s="67">
        <v>0</v>
      </c>
      <c r="H114" s="67"/>
      <c r="I114" s="67">
        <v>919</v>
      </c>
      <c r="J114" s="67"/>
      <c r="K114" s="67">
        <v>0</v>
      </c>
      <c r="L114" s="67"/>
      <c r="M114" s="67">
        <v>1158</v>
      </c>
      <c r="N114" s="67"/>
      <c r="O114" s="112">
        <v>0</v>
      </c>
      <c r="P114" s="136">
        <v>0</v>
      </c>
      <c r="Q114" s="136"/>
      <c r="R114" s="121"/>
      <c r="S114" s="121"/>
      <c r="T114" s="121"/>
      <c r="U114" s="121"/>
      <c r="V114" s="136">
        <v>-2319</v>
      </c>
      <c r="W114" s="136"/>
      <c r="X114" s="136">
        <v>395</v>
      </c>
      <c r="Y114" s="136"/>
      <c r="Z114" s="136">
        <v>-13978</v>
      </c>
      <c r="AA114" s="136"/>
      <c r="AB114" s="137">
        <v>211</v>
      </c>
    </row>
    <row r="115" spans="1:28" ht="26.25" customHeight="1">
      <c r="A115" s="8" t="s">
        <v>26</v>
      </c>
      <c r="G115" s="67">
        <v>-11065</v>
      </c>
      <c r="H115" s="67"/>
      <c r="I115" s="67">
        <v>-18847</v>
      </c>
      <c r="J115" s="67"/>
      <c r="K115" s="81">
        <v>-11836</v>
      </c>
      <c r="L115" s="67"/>
      <c r="M115" s="67">
        <v>-7040</v>
      </c>
      <c r="N115" s="67"/>
      <c r="O115" s="112">
        <v>-10136</v>
      </c>
      <c r="P115" s="155">
        <v>-8803</v>
      </c>
      <c r="Q115" s="136"/>
      <c r="R115" s="121"/>
      <c r="S115" s="121"/>
      <c r="T115" s="121"/>
      <c r="U115" s="121"/>
      <c r="V115" s="136">
        <v>-5808</v>
      </c>
      <c r="W115" s="136"/>
      <c r="X115" s="136">
        <f>-4034</f>
        <v>-4034</v>
      </c>
      <c r="Y115" s="136"/>
      <c r="Z115" s="155">
        <v>-9320</v>
      </c>
      <c r="AA115" s="136"/>
      <c r="AB115" s="137">
        <f>-7910</f>
        <v>-7910</v>
      </c>
    </row>
    <row r="116" spans="1:28" ht="26.25" customHeight="1">
      <c r="A116" s="8" t="s">
        <v>117</v>
      </c>
      <c r="G116" s="67">
        <v>-7478</v>
      </c>
      <c r="H116" s="67"/>
      <c r="I116" s="67">
        <v>330</v>
      </c>
      <c r="J116" s="67"/>
      <c r="K116" s="81">
        <v>-4010</v>
      </c>
      <c r="L116" s="67"/>
      <c r="M116" s="67">
        <v>-350</v>
      </c>
      <c r="N116" s="67"/>
      <c r="O116" s="112">
        <v>-8704</v>
      </c>
      <c r="P116" s="155">
        <v>-1422</v>
      </c>
      <c r="Q116" s="136"/>
      <c r="R116" s="121"/>
      <c r="S116" s="121"/>
      <c r="T116" s="121"/>
      <c r="U116" s="121"/>
      <c r="V116" s="136">
        <v>1514</v>
      </c>
      <c r="W116" s="136"/>
      <c r="X116" s="136">
        <f>862-1082</f>
        <v>-220</v>
      </c>
      <c r="Y116" s="136"/>
      <c r="Z116" s="155">
        <v>-141</v>
      </c>
      <c r="AA116" s="136"/>
      <c r="AB116" s="137">
        <v>1205</v>
      </c>
    </row>
    <row r="117" spans="1:28" ht="26.25" customHeight="1">
      <c r="A117" s="6" t="s">
        <v>118</v>
      </c>
      <c r="G117" s="67"/>
      <c r="H117" s="67"/>
      <c r="I117" s="67"/>
      <c r="J117" s="67"/>
      <c r="K117" s="67"/>
      <c r="L117" s="67"/>
      <c r="M117" s="67"/>
      <c r="N117" s="67"/>
      <c r="O117" s="112"/>
      <c r="P117" s="136"/>
      <c r="Q117" s="136"/>
      <c r="R117" s="121"/>
      <c r="S117" s="121"/>
      <c r="T117" s="121"/>
      <c r="U117" s="121"/>
      <c r="V117" s="136"/>
      <c r="W117" s="136"/>
      <c r="X117" s="136"/>
      <c r="Y117" s="136"/>
      <c r="Z117" s="136"/>
      <c r="AA117" s="136"/>
      <c r="AB117" s="137"/>
    </row>
    <row r="118" spans="1:28" ht="26.25" customHeight="1">
      <c r="A118" s="8" t="s">
        <v>43</v>
      </c>
      <c r="G118" s="67">
        <v>39195</v>
      </c>
      <c r="H118" s="67"/>
      <c r="I118" s="67">
        <v>150816</v>
      </c>
      <c r="J118" s="67"/>
      <c r="K118" s="67">
        <v>18185</v>
      </c>
      <c r="L118" s="67"/>
      <c r="M118" s="67">
        <v>20945</v>
      </c>
      <c r="N118" s="67"/>
      <c r="O118" s="112">
        <v>27872</v>
      </c>
      <c r="P118" s="136">
        <v>12530</v>
      </c>
      <c r="Q118" s="136"/>
      <c r="R118" s="121"/>
      <c r="S118" s="121"/>
      <c r="T118" s="121"/>
      <c r="U118" s="121"/>
      <c r="V118" s="136">
        <v>-1391</v>
      </c>
      <c r="W118" s="136"/>
      <c r="X118" s="136">
        <v>73680</v>
      </c>
      <c r="Y118" s="136"/>
      <c r="Z118" s="136">
        <v>16415</v>
      </c>
      <c r="AA118" s="136"/>
      <c r="AB118" s="137">
        <v>2646</v>
      </c>
    </row>
    <row r="119" spans="1:28" ht="26.25" customHeight="1">
      <c r="A119" s="8" t="s">
        <v>50</v>
      </c>
      <c r="G119" s="67">
        <v>48701</v>
      </c>
      <c r="H119" s="67"/>
      <c r="I119" s="67">
        <v>24873</v>
      </c>
      <c r="J119" s="67"/>
      <c r="K119" s="67">
        <v>32196</v>
      </c>
      <c r="L119" s="67"/>
      <c r="M119" s="67">
        <v>8813</v>
      </c>
      <c r="N119" s="67"/>
      <c r="O119" s="112">
        <v>21506</v>
      </c>
      <c r="P119" s="136">
        <v>22280</v>
      </c>
      <c r="Q119" s="136"/>
      <c r="R119" s="121"/>
      <c r="S119" s="121"/>
      <c r="T119" s="121"/>
      <c r="U119" s="121"/>
      <c r="V119" s="136">
        <v>-793</v>
      </c>
      <c r="W119" s="136"/>
      <c r="X119" s="136">
        <v>24215</v>
      </c>
      <c r="Y119" s="136"/>
      <c r="Z119" s="136">
        <v>13847</v>
      </c>
      <c r="AA119" s="136"/>
      <c r="AB119" s="137">
        <v>15171</v>
      </c>
    </row>
    <row r="120" spans="1:28" ht="26.25" customHeight="1">
      <c r="A120" s="8" t="s">
        <v>57</v>
      </c>
      <c r="G120" s="67">
        <v>-966</v>
      </c>
      <c r="H120" s="67"/>
      <c r="I120" s="67">
        <v>0</v>
      </c>
      <c r="J120" s="67"/>
      <c r="K120" s="67">
        <v>-362</v>
      </c>
      <c r="L120" s="67"/>
      <c r="M120" s="67">
        <v>0</v>
      </c>
      <c r="N120" s="67"/>
      <c r="O120" s="112">
        <v>-506</v>
      </c>
      <c r="P120" s="136">
        <v>-177</v>
      </c>
      <c r="Q120" s="136"/>
      <c r="R120" s="121"/>
      <c r="S120" s="121"/>
      <c r="T120" s="121"/>
      <c r="U120" s="121"/>
      <c r="V120" s="136">
        <v>-2956</v>
      </c>
      <c r="W120" s="136"/>
      <c r="X120" s="136">
        <v>0</v>
      </c>
      <c r="Y120" s="136"/>
      <c r="Z120" s="136">
        <v>147</v>
      </c>
      <c r="AA120" s="136"/>
      <c r="AB120" s="137">
        <v>0</v>
      </c>
    </row>
    <row r="121" spans="1:28" ht="26.25" customHeight="1">
      <c r="A121" s="6" t="s">
        <v>119</v>
      </c>
      <c r="G121" s="68">
        <f>SUM(G109:G120)</f>
        <v>-36289</v>
      </c>
      <c r="H121" s="67"/>
      <c r="I121" s="68">
        <f>SUM(I109:I120)</f>
        <v>-44867</v>
      </c>
      <c r="J121" s="67"/>
      <c r="K121" s="68">
        <f>SUM(K109:K120)</f>
        <v>50655</v>
      </c>
      <c r="L121" s="67"/>
      <c r="M121" s="68">
        <f>SUM(M109:M120)</f>
        <v>-347</v>
      </c>
      <c r="N121" s="67"/>
      <c r="O121" s="112"/>
      <c r="P121" s="136"/>
      <c r="Q121" s="136"/>
      <c r="R121" s="121"/>
      <c r="S121" s="121"/>
      <c r="T121" s="121"/>
      <c r="U121" s="121"/>
      <c r="V121" s="136">
        <f>SUM(V109:V120)</f>
        <v>-53121</v>
      </c>
      <c r="W121" s="136"/>
      <c r="X121" s="136">
        <f>SUM(X109:X119)</f>
        <v>-5173</v>
      </c>
      <c r="Y121" s="136"/>
      <c r="Z121" s="136">
        <f>SUM(Z109:Z120)</f>
        <v>-14311</v>
      </c>
      <c r="AA121" s="136"/>
      <c r="AB121" s="137">
        <f>SUM(AB109:AB120)</f>
        <v>-8234</v>
      </c>
    </row>
    <row r="122" spans="1:28" ht="26.25" customHeight="1">
      <c r="A122" s="6"/>
      <c r="G122" s="67"/>
      <c r="H122" s="67"/>
      <c r="I122" s="67"/>
      <c r="J122" s="67"/>
      <c r="K122" s="67"/>
      <c r="L122" s="67"/>
      <c r="M122" s="67"/>
      <c r="N122" s="67"/>
      <c r="O122" s="112"/>
      <c r="P122" s="136"/>
      <c r="Q122" s="136"/>
      <c r="R122" s="121"/>
      <c r="S122" s="121"/>
      <c r="T122" s="121"/>
      <c r="U122" s="121"/>
      <c r="V122" s="136"/>
      <c r="W122" s="136"/>
      <c r="X122" s="136"/>
      <c r="Y122" s="136"/>
      <c r="Z122" s="136"/>
      <c r="AA122" s="136"/>
      <c r="AB122" s="137"/>
    </row>
    <row r="123" spans="1:28" ht="26.25" customHeight="1">
      <c r="A123" s="6"/>
      <c r="G123" s="67"/>
      <c r="H123" s="67"/>
      <c r="I123" s="67"/>
      <c r="J123" s="67"/>
      <c r="K123" s="67"/>
      <c r="L123" s="67"/>
      <c r="M123" s="67"/>
      <c r="N123" s="67"/>
      <c r="O123" s="112"/>
      <c r="P123" s="136"/>
      <c r="Q123" s="136"/>
      <c r="R123" s="121"/>
      <c r="S123" s="121"/>
      <c r="T123" s="121"/>
      <c r="U123" s="121"/>
      <c r="V123" s="136"/>
      <c r="W123" s="136"/>
      <c r="X123" s="136"/>
      <c r="Y123" s="136"/>
      <c r="Z123" s="136"/>
      <c r="AA123" s="136"/>
      <c r="AB123" s="137"/>
    </row>
    <row r="124" spans="1:28" ht="26.25" customHeight="1">
      <c r="A124" s="6"/>
      <c r="G124" s="67"/>
      <c r="H124" s="67"/>
      <c r="I124" s="67"/>
      <c r="J124" s="67"/>
      <c r="K124" s="67"/>
      <c r="L124" s="67"/>
      <c r="M124" s="67"/>
      <c r="N124" s="67"/>
      <c r="O124" s="112"/>
      <c r="P124" s="136"/>
      <c r="Q124" s="136"/>
      <c r="R124" s="121"/>
      <c r="S124" s="121"/>
      <c r="T124" s="121"/>
      <c r="U124" s="121"/>
      <c r="V124" s="136"/>
      <c r="W124" s="136"/>
      <c r="X124" s="136"/>
      <c r="Y124" s="136"/>
      <c r="Z124" s="136"/>
      <c r="AA124" s="136"/>
      <c r="AB124" s="137"/>
    </row>
    <row r="125" spans="1:28" ht="26.25" customHeight="1">
      <c r="A125" s="39" t="s">
        <v>39</v>
      </c>
      <c r="B125" s="39"/>
      <c r="C125" s="39"/>
      <c r="D125" s="39"/>
      <c r="E125" s="39"/>
      <c r="F125" s="39"/>
      <c r="G125" s="40"/>
      <c r="H125" s="40"/>
      <c r="I125" s="40"/>
      <c r="J125" s="40"/>
      <c r="K125" s="40"/>
      <c r="L125" s="40"/>
      <c r="M125" s="41"/>
      <c r="N125" s="38"/>
      <c r="O125" s="144"/>
      <c r="P125" s="135"/>
      <c r="Q125" s="135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31"/>
    </row>
    <row r="126" spans="7:28" ht="26.25" customHeight="1">
      <c r="G126" s="35"/>
      <c r="H126" s="35"/>
      <c r="I126" s="35"/>
      <c r="J126" s="35"/>
      <c r="K126" s="35"/>
      <c r="L126" s="35"/>
      <c r="M126" s="42" t="s">
        <v>134</v>
      </c>
      <c r="N126" s="42"/>
      <c r="O126" s="145"/>
      <c r="P126" s="146"/>
      <c r="Q126" s="146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31"/>
    </row>
    <row r="127" spans="1:28" ht="26.25" customHeight="1">
      <c r="A127" s="1" t="str">
        <f>A85</f>
        <v>Datamat Public Company Limited and Subsidiaries</v>
      </c>
      <c r="B127" s="1"/>
      <c r="C127" s="1"/>
      <c r="D127" s="1"/>
      <c r="E127" s="62"/>
      <c r="F127" s="62"/>
      <c r="G127" s="61"/>
      <c r="H127" s="61"/>
      <c r="I127" s="61"/>
      <c r="J127" s="61"/>
      <c r="K127" s="77"/>
      <c r="L127" s="77"/>
      <c r="M127" s="54" t="s">
        <v>72</v>
      </c>
      <c r="N127" s="59"/>
      <c r="O127" s="147"/>
      <c r="P127" s="134"/>
      <c r="Q127" s="134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31"/>
    </row>
    <row r="128" spans="1:28" ht="26.25" customHeight="1">
      <c r="A128" s="1" t="s">
        <v>98</v>
      </c>
      <c r="B128" s="1"/>
      <c r="C128" s="1"/>
      <c r="D128" s="1"/>
      <c r="E128" s="62"/>
      <c r="F128" s="62"/>
      <c r="G128" s="61"/>
      <c r="H128" s="61"/>
      <c r="I128" s="61"/>
      <c r="J128" s="61"/>
      <c r="K128" s="3"/>
      <c r="L128" s="3"/>
      <c r="M128" s="54" t="s">
        <v>74</v>
      </c>
      <c r="N128" s="11"/>
      <c r="O128" s="119"/>
      <c r="P128" s="120"/>
      <c r="Q128" s="120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31"/>
    </row>
    <row r="129" spans="1:28" ht="26.25" customHeight="1">
      <c r="A129" s="2" t="str">
        <f>A87</f>
        <v>For the nine-month periods ended 30 September 2004 and 2003</v>
      </c>
      <c r="B129" s="2"/>
      <c r="C129" s="2"/>
      <c r="D129" s="2"/>
      <c r="E129" s="78"/>
      <c r="F129" s="78"/>
      <c r="G129" s="78"/>
      <c r="H129" s="78"/>
      <c r="I129" s="78"/>
      <c r="J129" s="78"/>
      <c r="K129" s="78"/>
      <c r="L129" s="78"/>
      <c r="M129" s="78"/>
      <c r="N129" s="61"/>
      <c r="O129" s="148"/>
      <c r="P129" s="149"/>
      <c r="Q129" s="149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31"/>
    </row>
    <row r="130" spans="13:28" ht="26.25" customHeight="1">
      <c r="M130" s="61"/>
      <c r="N130" s="61"/>
      <c r="O130" s="148"/>
      <c r="P130" s="149"/>
      <c r="Q130" s="149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31"/>
    </row>
    <row r="131" spans="1:28" ht="26.25" customHeight="1">
      <c r="A131" s="63"/>
      <c r="B131" s="63"/>
      <c r="C131" s="63"/>
      <c r="D131" s="63"/>
      <c r="E131" s="56"/>
      <c r="F131" s="6"/>
      <c r="G131" s="4" t="s">
        <v>9</v>
      </c>
      <c r="H131" s="4"/>
      <c r="I131" s="4"/>
      <c r="J131" s="4"/>
      <c r="K131" s="4"/>
      <c r="L131" s="4"/>
      <c r="M131" s="4"/>
      <c r="N131" s="11"/>
      <c r="O131" s="119"/>
      <c r="P131" s="120"/>
      <c r="Q131" s="120"/>
      <c r="R131" s="121"/>
      <c r="S131" s="121"/>
      <c r="T131" s="121"/>
      <c r="U131" s="121"/>
      <c r="V131" s="122" t="s">
        <v>3</v>
      </c>
      <c r="W131" s="122"/>
      <c r="X131" s="122"/>
      <c r="Y131" s="122"/>
      <c r="Z131" s="122"/>
      <c r="AA131" s="122"/>
      <c r="AB131" s="123"/>
    </row>
    <row r="132" spans="1:28" s="6" customFormat="1" ht="26.25" customHeight="1">
      <c r="A132" s="18"/>
      <c r="B132" s="18"/>
      <c r="C132" s="18"/>
      <c r="D132" s="18"/>
      <c r="E132" s="56"/>
      <c r="G132" s="5" t="s">
        <v>10</v>
      </c>
      <c r="H132" s="5"/>
      <c r="I132" s="5"/>
      <c r="K132" s="102" t="s">
        <v>11</v>
      </c>
      <c r="L132" s="102"/>
      <c r="M132" s="102"/>
      <c r="N132" s="63"/>
      <c r="O132" s="124"/>
      <c r="P132" s="125"/>
      <c r="Q132" s="125"/>
      <c r="R132" s="126"/>
      <c r="S132" s="126"/>
      <c r="T132" s="126"/>
      <c r="U132" s="126"/>
      <c r="V132" s="122" t="s">
        <v>0</v>
      </c>
      <c r="W132" s="122"/>
      <c r="X132" s="122"/>
      <c r="Y132" s="121"/>
      <c r="Z132" s="122" t="s">
        <v>1</v>
      </c>
      <c r="AA132" s="122"/>
      <c r="AB132" s="123"/>
    </row>
    <row r="133" spans="1:28" s="6" customFormat="1" ht="26.25" customHeight="1">
      <c r="A133" s="18"/>
      <c r="B133" s="18"/>
      <c r="C133" s="18"/>
      <c r="D133" s="18"/>
      <c r="E133" s="11"/>
      <c r="G133" s="57" t="s">
        <v>76</v>
      </c>
      <c r="H133" s="56"/>
      <c r="I133" s="57" t="s">
        <v>77</v>
      </c>
      <c r="J133" s="56"/>
      <c r="K133" s="57">
        <v>2004</v>
      </c>
      <c r="L133" s="56"/>
      <c r="M133" s="57" t="s">
        <v>77</v>
      </c>
      <c r="N133" s="11"/>
      <c r="O133" s="119"/>
      <c r="P133" s="120"/>
      <c r="Q133" s="120"/>
      <c r="R133" s="126"/>
      <c r="S133" s="126"/>
      <c r="T133" s="126"/>
      <c r="U133" s="126"/>
      <c r="V133" s="120">
        <v>2547</v>
      </c>
      <c r="W133" s="120"/>
      <c r="X133" s="120">
        <v>2546</v>
      </c>
      <c r="Y133" s="120"/>
      <c r="Z133" s="120">
        <v>2547</v>
      </c>
      <c r="AA133" s="120"/>
      <c r="AB133" s="127">
        <v>2546</v>
      </c>
    </row>
    <row r="134" spans="1:28" s="6" customFormat="1" ht="21" customHeight="1">
      <c r="A134" s="18"/>
      <c r="B134" s="18"/>
      <c r="C134" s="18"/>
      <c r="D134" s="18"/>
      <c r="E134" s="18"/>
      <c r="F134" s="18"/>
      <c r="G134" s="11"/>
      <c r="H134" s="11"/>
      <c r="I134" s="11"/>
      <c r="J134" s="79"/>
      <c r="K134" s="11"/>
      <c r="L134" s="11"/>
      <c r="M134" s="11"/>
      <c r="N134" s="11"/>
      <c r="O134" s="119"/>
      <c r="P134" s="120"/>
      <c r="Q134" s="120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56"/>
    </row>
    <row r="135" spans="1:28" ht="26.25" customHeight="1">
      <c r="A135" s="6" t="s">
        <v>121</v>
      </c>
      <c r="B135" s="6"/>
      <c r="C135" s="6"/>
      <c r="D135" s="6"/>
      <c r="O135" s="108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31"/>
    </row>
    <row r="136" spans="1:28" ht="26.25" customHeight="1">
      <c r="A136" s="8" t="s">
        <v>186</v>
      </c>
      <c r="G136" s="67">
        <v>2455</v>
      </c>
      <c r="H136" s="67"/>
      <c r="I136" s="67">
        <v>11964</v>
      </c>
      <c r="J136" s="67"/>
      <c r="K136" s="67">
        <v>-213</v>
      </c>
      <c r="L136" s="67"/>
      <c r="M136" s="67">
        <v>17716</v>
      </c>
      <c r="N136" s="67"/>
      <c r="O136" s="112">
        <v>4726</v>
      </c>
      <c r="P136" s="136">
        <v>4562</v>
      </c>
      <c r="Q136" s="136"/>
      <c r="R136" s="121"/>
      <c r="S136" s="121"/>
      <c r="T136" s="121"/>
      <c r="U136" s="121"/>
      <c r="V136" s="136">
        <v>4915</v>
      </c>
      <c r="W136" s="136"/>
      <c r="X136" s="136">
        <v>2044</v>
      </c>
      <c r="Y136" s="136"/>
      <c r="Z136" s="136">
        <v>5073</v>
      </c>
      <c r="AA136" s="136"/>
      <c r="AB136" s="137">
        <v>5189</v>
      </c>
    </row>
    <row r="137" spans="1:28" ht="26.25" customHeight="1">
      <c r="A137" s="8" t="s">
        <v>187</v>
      </c>
      <c r="G137" s="67">
        <v>-13946</v>
      </c>
      <c r="H137" s="67"/>
      <c r="I137" s="67">
        <v>0</v>
      </c>
      <c r="J137" s="67"/>
      <c r="K137" s="67">
        <v>-17292</v>
      </c>
      <c r="L137" s="67"/>
      <c r="M137" s="67">
        <v>228</v>
      </c>
      <c r="N137" s="67"/>
      <c r="O137" s="112">
        <v>-9176</v>
      </c>
      <c r="P137" s="136">
        <v>-25462</v>
      </c>
      <c r="Q137" s="136"/>
      <c r="R137" s="121"/>
      <c r="S137" s="121"/>
      <c r="T137" s="121"/>
      <c r="U137" s="121"/>
      <c r="V137" s="136">
        <v>0</v>
      </c>
      <c r="W137" s="136"/>
      <c r="X137" s="136">
        <v>-903</v>
      </c>
      <c r="Y137" s="136"/>
      <c r="Z137" s="136">
        <v>-2674</v>
      </c>
      <c r="AA137" s="136"/>
      <c r="AB137" s="137">
        <v>0</v>
      </c>
    </row>
    <row r="138" spans="1:28" ht="26.25" customHeight="1">
      <c r="A138" s="8" t="s">
        <v>169</v>
      </c>
      <c r="G138" s="67">
        <v>-11514</v>
      </c>
      <c r="H138" s="67"/>
      <c r="I138" s="67">
        <v>0</v>
      </c>
      <c r="J138" s="67"/>
      <c r="K138" s="67">
        <v>-21718</v>
      </c>
      <c r="L138" s="67"/>
      <c r="M138" s="67">
        <v>0</v>
      </c>
      <c r="N138" s="67"/>
      <c r="O138" s="112">
        <v>-9597</v>
      </c>
      <c r="P138" s="136">
        <v>-9597</v>
      </c>
      <c r="Q138" s="136"/>
      <c r="R138" s="121"/>
      <c r="S138" s="121"/>
      <c r="T138" s="121"/>
      <c r="U138" s="121"/>
      <c r="V138" s="136">
        <v>-7597</v>
      </c>
      <c r="W138" s="136"/>
      <c r="X138" s="136">
        <v>0</v>
      </c>
      <c r="Y138" s="136"/>
      <c r="Z138" s="136">
        <v>-7597</v>
      </c>
      <c r="AA138" s="136"/>
      <c r="AB138" s="137">
        <v>0</v>
      </c>
    </row>
    <row r="139" spans="1:28" ht="26.25" customHeight="1">
      <c r="A139" s="8" t="s">
        <v>188</v>
      </c>
      <c r="G139" s="67">
        <v>15267</v>
      </c>
      <c r="H139" s="67"/>
      <c r="I139" s="67">
        <v>0</v>
      </c>
      <c r="J139" s="67"/>
      <c r="K139" s="67">
        <v>-1500</v>
      </c>
      <c r="L139" s="67"/>
      <c r="M139" s="67">
        <v>-48873</v>
      </c>
      <c r="N139" s="67"/>
      <c r="O139" s="112">
        <v>-24</v>
      </c>
      <c r="P139" s="136">
        <v>-21218</v>
      </c>
      <c r="Q139" s="136"/>
      <c r="R139" s="121"/>
      <c r="S139" s="121"/>
      <c r="T139" s="121"/>
      <c r="U139" s="121"/>
      <c r="V139" s="136">
        <v>0</v>
      </c>
      <c r="W139" s="136"/>
      <c r="X139" s="136">
        <v>0</v>
      </c>
      <c r="Y139" s="136"/>
      <c r="Z139" s="136">
        <v>0</v>
      </c>
      <c r="AA139" s="136"/>
      <c r="AB139" s="137">
        <v>-45366</v>
      </c>
    </row>
    <row r="140" spans="1:28" ht="26.25" customHeight="1">
      <c r="A140" s="8" t="s">
        <v>167</v>
      </c>
      <c r="G140" s="67">
        <v>2000</v>
      </c>
      <c r="H140" s="67"/>
      <c r="I140" s="67">
        <v>0</v>
      </c>
      <c r="J140" s="67"/>
      <c r="K140" s="67">
        <v>2000</v>
      </c>
      <c r="L140" s="67"/>
      <c r="M140" s="67">
        <v>0</v>
      </c>
      <c r="N140" s="67"/>
      <c r="O140" s="112"/>
      <c r="P140" s="136"/>
      <c r="Q140" s="136"/>
      <c r="R140" s="121"/>
      <c r="S140" s="121"/>
      <c r="T140" s="121"/>
      <c r="U140" s="121"/>
      <c r="V140" s="136"/>
      <c r="W140" s="136"/>
      <c r="X140" s="136"/>
      <c r="Y140" s="136"/>
      <c r="Z140" s="136"/>
      <c r="AA140" s="136"/>
      <c r="AB140" s="137"/>
    </row>
    <row r="141" spans="1:28" ht="26.25" customHeight="1">
      <c r="A141" s="8" t="s">
        <v>151</v>
      </c>
      <c r="G141" s="67">
        <v>10020</v>
      </c>
      <c r="H141" s="67"/>
      <c r="I141" s="67">
        <v>1295</v>
      </c>
      <c r="J141" s="67"/>
      <c r="K141" s="67">
        <v>9592</v>
      </c>
      <c r="L141" s="67"/>
      <c r="M141" s="67">
        <v>1266</v>
      </c>
      <c r="N141" s="67"/>
      <c r="O141" s="112">
        <v>6134</v>
      </c>
      <c r="P141" s="136">
        <v>5694</v>
      </c>
      <c r="Q141" s="136"/>
      <c r="R141" s="121"/>
      <c r="S141" s="121"/>
      <c r="T141" s="121"/>
      <c r="U141" s="121"/>
      <c r="V141" s="136">
        <v>1822</v>
      </c>
      <c r="W141" s="136"/>
      <c r="X141" s="136">
        <v>772</v>
      </c>
      <c r="Y141" s="136"/>
      <c r="Z141" s="136">
        <v>1818</v>
      </c>
      <c r="AA141" s="136"/>
      <c r="AB141" s="137">
        <v>772</v>
      </c>
    </row>
    <row r="142" spans="1:28" ht="26.25" customHeight="1">
      <c r="A142" s="8" t="s">
        <v>149</v>
      </c>
      <c r="G142" s="67">
        <v>-19886</v>
      </c>
      <c r="H142" s="67"/>
      <c r="I142" s="67">
        <v>-13649</v>
      </c>
      <c r="J142" s="67"/>
      <c r="K142" s="67">
        <v>-4540</v>
      </c>
      <c r="L142" s="67"/>
      <c r="M142" s="67">
        <v>-9347</v>
      </c>
      <c r="N142" s="67"/>
      <c r="O142" s="112">
        <v>-17027</v>
      </c>
      <c r="P142" s="136">
        <v>-3679</v>
      </c>
      <c r="Q142" s="136"/>
      <c r="R142" s="121"/>
      <c r="S142" s="121"/>
      <c r="T142" s="121"/>
      <c r="U142" s="121"/>
      <c r="V142" s="136">
        <v>-6874</v>
      </c>
      <c r="W142" s="136"/>
      <c r="X142" s="136">
        <v>-2376</v>
      </c>
      <c r="Y142" s="136"/>
      <c r="Z142" s="136">
        <v>-1890</v>
      </c>
      <c r="AA142" s="136"/>
      <c r="AB142" s="137">
        <v>-300</v>
      </c>
    </row>
    <row r="143" spans="1:28" ht="26.25" customHeight="1">
      <c r="A143" s="6" t="s">
        <v>122</v>
      </c>
      <c r="G143" s="68">
        <f aca="true" t="shared" si="6" ref="G143:M143">SUM(G136:G142)</f>
        <v>-15604</v>
      </c>
      <c r="H143" s="67">
        <f t="shared" si="6"/>
        <v>0</v>
      </c>
      <c r="I143" s="68">
        <f t="shared" si="6"/>
        <v>-390</v>
      </c>
      <c r="J143" s="67">
        <f t="shared" si="6"/>
        <v>0</v>
      </c>
      <c r="K143" s="68">
        <f>SUM(K136:K142)</f>
        <v>-33671</v>
      </c>
      <c r="L143" s="67">
        <f t="shared" si="6"/>
        <v>0</v>
      </c>
      <c r="M143" s="68">
        <f t="shared" si="6"/>
        <v>-39010</v>
      </c>
      <c r="N143" s="67"/>
      <c r="O143" s="112"/>
      <c r="P143" s="136"/>
      <c r="Q143" s="136"/>
      <c r="R143" s="121"/>
      <c r="S143" s="121"/>
      <c r="T143" s="121"/>
      <c r="U143" s="121"/>
      <c r="V143" s="136">
        <f aca="true" t="shared" si="7" ref="V143:AB143">SUM(V136:V142)</f>
        <v>-7734</v>
      </c>
      <c r="W143" s="136">
        <f t="shared" si="7"/>
        <v>0</v>
      </c>
      <c r="X143" s="136">
        <f t="shared" si="7"/>
        <v>-463</v>
      </c>
      <c r="Y143" s="136">
        <f t="shared" si="7"/>
        <v>0</v>
      </c>
      <c r="Z143" s="136">
        <f t="shared" si="7"/>
        <v>-5270</v>
      </c>
      <c r="AA143" s="136">
        <f t="shared" si="7"/>
        <v>0</v>
      </c>
      <c r="AB143" s="137">
        <f t="shared" si="7"/>
        <v>-39705</v>
      </c>
    </row>
    <row r="144" spans="7:28" ht="21.75" customHeight="1">
      <c r="G144" s="67"/>
      <c r="H144" s="67"/>
      <c r="I144" s="67"/>
      <c r="J144" s="67"/>
      <c r="K144" s="67"/>
      <c r="L144" s="67"/>
      <c r="M144" s="67"/>
      <c r="N144" s="67"/>
      <c r="O144" s="112"/>
      <c r="P144" s="136"/>
      <c r="Q144" s="136"/>
      <c r="R144" s="121"/>
      <c r="S144" s="121"/>
      <c r="T144" s="121"/>
      <c r="U144" s="121"/>
      <c r="V144" s="136"/>
      <c r="W144" s="136"/>
      <c r="X144" s="136"/>
      <c r="Y144" s="136"/>
      <c r="Z144" s="136"/>
      <c r="AA144" s="136"/>
      <c r="AB144" s="137"/>
    </row>
    <row r="145" spans="1:28" ht="26.25" customHeight="1">
      <c r="A145" s="6" t="s">
        <v>123</v>
      </c>
      <c r="B145" s="6"/>
      <c r="C145" s="6"/>
      <c r="D145" s="6"/>
      <c r="G145" s="67"/>
      <c r="H145" s="67"/>
      <c r="I145" s="67"/>
      <c r="J145" s="67"/>
      <c r="K145" s="67"/>
      <c r="L145" s="67"/>
      <c r="M145" s="67"/>
      <c r="N145" s="67"/>
      <c r="O145" s="112"/>
      <c r="P145" s="136"/>
      <c r="Q145" s="136"/>
      <c r="R145" s="121"/>
      <c r="S145" s="121"/>
      <c r="T145" s="121"/>
      <c r="U145" s="121"/>
      <c r="V145" s="136"/>
      <c r="W145" s="136"/>
      <c r="X145" s="136"/>
      <c r="Y145" s="136"/>
      <c r="Z145" s="136"/>
      <c r="AA145" s="136"/>
      <c r="AB145" s="137"/>
    </row>
    <row r="146" spans="1:28" ht="26.25" customHeight="1">
      <c r="A146" s="8" t="s">
        <v>124</v>
      </c>
      <c r="G146" s="67">
        <v>54150</v>
      </c>
      <c r="H146" s="67"/>
      <c r="I146" s="67">
        <v>57437</v>
      </c>
      <c r="J146" s="67"/>
      <c r="K146" s="67">
        <v>24846</v>
      </c>
      <c r="L146" s="67"/>
      <c r="M146" s="67">
        <v>13407</v>
      </c>
      <c r="N146" s="67"/>
      <c r="O146" s="112">
        <v>46634</v>
      </c>
      <c r="P146" s="136">
        <v>14956</v>
      </c>
      <c r="Q146" s="136"/>
      <c r="R146" s="121"/>
      <c r="S146" s="121"/>
      <c r="T146" s="121"/>
      <c r="U146" s="121"/>
      <c r="V146" s="136">
        <v>46638</v>
      </c>
      <c r="W146" s="136"/>
      <c r="X146" s="136">
        <v>31916</v>
      </c>
      <c r="Y146" s="136"/>
      <c r="Z146" s="136">
        <v>29228</v>
      </c>
      <c r="AA146" s="136"/>
      <c r="AB146" s="137">
        <v>12979</v>
      </c>
    </row>
    <row r="147" spans="1:28" ht="26.25" customHeight="1">
      <c r="A147" s="8" t="s">
        <v>193</v>
      </c>
      <c r="B147" s="22"/>
      <c r="C147" s="22"/>
      <c r="D147" s="22"/>
      <c r="G147" s="67">
        <v>1787</v>
      </c>
      <c r="H147" s="67"/>
      <c r="I147" s="67">
        <v>2243</v>
      </c>
      <c r="J147" s="67"/>
      <c r="K147" s="67">
        <v>-27015</v>
      </c>
      <c r="L147" s="67"/>
      <c r="M147" s="67">
        <v>42409</v>
      </c>
      <c r="N147" s="67"/>
      <c r="O147" s="112">
        <v>6667</v>
      </c>
      <c r="P147" s="136">
        <v>-6172</v>
      </c>
      <c r="Q147" s="136"/>
      <c r="R147" s="121"/>
      <c r="S147" s="121"/>
      <c r="T147" s="121"/>
      <c r="U147" s="121"/>
      <c r="V147" s="136">
        <v>217</v>
      </c>
      <c r="W147" s="136"/>
      <c r="X147" s="136">
        <v>0</v>
      </c>
      <c r="Y147" s="136"/>
      <c r="Z147" s="136">
        <v>-865</v>
      </c>
      <c r="AA147" s="136"/>
      <c r="AB147" s="137">
        <v>42409</v>
      </c>
    </row>
    <row r="148" spans="1:28" ht="26.25" customHeight="1">
      <c r="A148" s="8" t="s">
        <v>194</v>
      </c>
      <c r="B148" s="22"/>
      <c r="C148" s="22"/>
      <c r="D148" s="22"/>
      <c r="G148" s="67">
        <v>0</v>
      </c>
      <c r="H148" s="67"/>
      <c r="I148" s="67">
        <v>317</v>
      </c>
      <c r="J148" s="67"/>
      <c r="K148" s="67">
        <v>0</v>
      </c>
      <c r="L148" s="67"/>
      <c r="M148" s="67">
        <v>0</v>
      </c>
      <c r="N148" s="67"/>
      <c r="O148" s="112">
        <v>0</v>
      </c>
      <c r="P148" s="136">
        <v>0</v>
      </c>
      <c r="Q148" s="136"/>
      <c r="R148" s="121"/>
      <c r="S148" s="121"/>
      <c r="T148" s="121"/>
      <c r="U148" s="121"/>
      <c r="V148" s="136"/>
      <c r="W148" s="136"/>
      <c r="X148" s="136"/>
      <c r="Y148" s="136"/>
      <c r="Z148" s="136"/>
      <c r="AA148" s="136"/>
      <c r="AB148" s="137"/>
    </row>
    <row r="149" spans="1:28" ht="26.25" customHeight="1">
      <c r="A149" s="8" t="s">
        <v>125</v>
      </c>
      <c r="G149" s="67">
        <v>-14972</v>
      </c>
      <c r="H149" s="67"/>
      <c r="I149" s="67">
        <v>-18585</v>
      </c>
      <c r="J149" s="67"/>
      <c r="K149" s="67">
        <v>-14146</v>
      </c>
      <c r="L149" s="67"/>
      <c r="M149" s="67">
        <v>-18791</v>
      </c>
      <c r="N149" s="67"/>
      <c r="O149" s="112">
        <v>-13672</v>
      </c>
      <c r="P149" s="136">
        <v>-13373</v>
      </c>
      <c r="Q149" s="136"/>
      <c r="R149" s="121"/>
      <c r="S149" s="121"/>
      <c r="T149" s="121"/>
      <c r="U149" s="121"/>
      <c r="V149" s="136">
        <v>-13561</v>
      </c>
      <c r="W149" s="136"/>
      <c r="X149" s="136">
        <v>-4918</v>
      </c>
      <c r="Y149" s="136"/>
      <c r="Z149" s="136">
        <v>-13264</v>
      </c>
      <c r="AA149" s="136"/>
      <c r="AB149" s="137">
        <v>-6200</v>
      </c>
    </row>
    <row r="150" spans="1:28" ht="26.25" customHeight="1">
      <c r="A150" s="6" t="s">
        <v>126</v>
      </c>
      <c r="G150" s="68">
        <f aca="true" t="shared" si="8" ref="G150:M150">SUM(G146:G149)</f>
        <v>40965</v>
      </c>
      <c r="H150" s="67">
        <f t="shared" si="8"/>
        <v>0</v>
      </c>
      <c r="I150" s="68">
        <f t="shared" si="8"/>
        <v>41412</v>
      </c>
      <c r="J150" s="67">
        <f t="shared" si="8"/>
        <v>0</v>
      </c>
      <c r="K150" s="68">
        <f t="shared" si="8"/>
        <v>-16315</v>
      </c>
      <c r="L150" s="67">
        <f t="shared" si="8"/>
        <v>0</v>
      </c>
      <c r="M150" s="68">
        <f t="shared" si="8"/>
        <v>37025</v>
      </c>
      <c r="N150" s="67"/>
      <c r="O150" s="112"/>
      <c r="P150" s="136"/>
      <c r="Q150" s="136"/>
      <c r="R150" s="121"/>
      <c r="S150" s="121"/>
      <c r="T150" s="121"/>
      <c r="U150" s="121"/>
      <c r="V150" s="136">
        <f aca="true" t="shared" si="9" ref="V150:AB150">SUM(V146:V149)</f>
        <v>33294</v>
      </c>
      <c r="W150" s="136">
        <f t="shared" si="9"/>
        <v>0</v>
      </c>
      <c r="X150" s="136">
        <f t="shared" si="9"/>
        <v>26998</v>
      </c>
      <c r="Y150" s="136">
        <f t="shared" si="9"/>
        <v>0</v>
      </c>
      <c r="Z150" s="136">
        <f t="shared" si="9"/>
        <v>15099</v>
      </c>
      <c r="AA150" s="136">
        <f t="shared" si="9"/>
        <v>0</v>
      </c>
      <c r="AB150" s="137">
        <f t="shared" si="9"/>
        <v>49188</v>
      </c>
    </row>
    <row r="151" spans="1:28" ht="15.75" customHeight="1">
      <c r="A151" s="6"/>
      <c r="G151" s="67"/>
      <c r="H151" s="67"/>
      <c r="I151" s="67"/>
      <c r="J151" s="67"/>
      <c r="K151" s="67"/>
      <c r="L151" s="67"/>
      <c r="M151" s="67"/>
      <c r="N151" s="67"/>
      <c r="O151" s="112"/>
      <c r="P151" s="136"/>
      <c r="Q151" s="136"/>
      <c r="R151" s="121"/>
      <c r="S151" s="121"/>
      <c r="T151" s="121"/>
      <c r="U151" s="121"/>
      <c r="V151" s="136"/>
      <c r="W151" s="136"/>
      <c r="X151" s="136"/>
      <c r="Y151" s="136"/>
      <c r="Z151" s="136"/>
      <c r="AA151" s="136"/>
      <c r="AB151" s="137"/>
    </row>
    <row r="152" spans="1:28" ht="22.5" customHeight="1">
      <c r="A152" s="91" t="s">
        <v>141</v>
      </c>
      <c r="N152" s="67"/>
      <c r="O152" s="112">
        <v>5112</v>
      </c>
      <c r="P152" s="136">
        <v>5112</v>
      </c>
      <c r="Q152" s="136"/>
      <c r="R152" s="121"/>
      <c r="S152" s="121"/>
      <c r="T152" s="121"/>
      <c r="U152" s="121"/>
      <c r="V152" s="136">
        <v>-713</v>
      </c>
      <c r="W152" s="136"/>
      <c r="X152" s="136">
        <v>-526</v>
      </c>
      <c r="Y152" s="136"/>
      <c r="Z152" s="136">
        <v>-713</v>
      </c>
      <c r="AA152" s="136"/>
      <c r="AB152" s="137">
        <v>-182</v>
      </c>
    </row>
    <row r="153" spans="1:28" ht="26.25" customHeight="1">
      <c r="A153" s="91"/>
      <c r="B153" s="6" t="s">
        <v>142</v>
      </c>
      <c r="G153" s="67">
        <v>0</v>
      </c>
      <c r="H153" s="67"/>
      <c r="I153" s="67">
        <v>27</v>
      </c>
      <c r="J153" s="67"/>
      <c r="K153" s="67">
        <v>0</v>
      </c>
      <c r="L153" s="67"/>
      <c r="M153" s="67">
        <v>100</v>
      </c>
      <c r="N153" s="67"/>
      <c r="O153" s="112"/>
      <c r="P153" s="136"/>
      <c r="Q153" s="136"/>
      <c r="R153" s="121"/>
      <c r="S153" s="121"/>
      <c r="T153" s="121"/>
      <c r="U153" s="121"/>
      <c r="V153" s="136"/>
      <c r="W153" s="136"/>
      <c r="X153" s="136"/>
      <c r="Y153" s="136"/>
      <c r="Z153" s="136"/>
      <c r="AA153" s="136"/>
      <c r="AB153" s="137"/>
    </row>
    <row r="154" spans="1:28" ht="26.25" customHeight="1">
      <c r="A154" s="91" t="s">
        <v>140</v>
      </c>
      <c r="G154" s="67">
        <v>-4789</v>
      </c>
      <c r="H154" s="67"/>
      <c r="I154" s="67">
        <v>0</v>
      </c>
      <c r="J154" s="67"/>
      <c r="K154" s="67">
        <v>0</v>
      </c>
      <c r="L154" s="67"/>
      <c r="M154" s="67">
        <v>0</v>
      </c>
      <c r="N154" s="67"/>
      <c r="O154" s="112">
        <v>-9522</v>
      </c>
      <c r="P154" s="136">
        <v>0</v>
      </c>
      <c r="Q154" s="136"/>
      <c r="R154" s="121"/>
      <c r="S154" s="121"/>
      <c r="T154" s="121"/>
      <c r="U154" s="121"/>
      <c r="V154" s="136"/>
      <c r="W154" s="136"/>
      <c r="X154" s="136"/>
      <c r="Y154" s="136"/>
      <c r="Z154" s="136"/>
      <c r="AA154" s="136"/>
      <c r="AB154" s="137"/>
    </row>
    <row r="155" spans="1:28" ht="26.25" customHeight="1">
      <c r="A155" s="91" t="s">
        <v>192</v>
      </c>
      <c r="G155" s="49">
        <v>1338</v>
      </c>
      <c r="H155" s="67"/>
      <c r="I155" s="49">
        <v>0</v>
      </c>
      <c r="J155" s="67"/>
      <c r="K155" s="49">
        <v>0</v>
      </c>
      <c r="L155" s="67"/>
      <c r="M155" s="49">
        <v>0</v>
      </c>
      <c r="N155" s="67"/>
      <c r="O155" s="112"/>
      <c r="P155" s="136"/>
      <c r="Q155" s="136"/>
      <c r="R155" s="121"/>
      <c r="S155" s="121"/>
      <c r="T155" s="121"/>
      <c r="U155" s="121"/>
      <c r="V155" s="136"/>
      <c r="W155" s="136"/>
      <c r="X155" s="136"/>
      <c r="Y155" s="136"/>
      <c r="Z155" s="136"/>
      <c r="AA155" s="136"/>
      <c r="AB155" s="137"/>
    </row>
    <row r="156" spans="1:28" ht="16.5" customHeight="1">
      <c r="A156" s="6"/>
      <c r="G156" s="67"/>
      <c r="H156" s="67"/>
      <c r="I156" s="67"/>
      <c r="J156" s="67"/>
      <c r="K156" s="67"/>
      <c r="L156" s="67"/>
      <c r="M156" s="67"/>
      <c r="N156" s="67"/>
      <c r="O156" s="112"/>
      <c r="P156" s="136"/>
      <c r="Q156" s="136"/>
      <c r="R156" s="121"/>
      <c r="S156" s="121"/>
      <c r="T156" s="121"/>
      <c r="U156" s="121"/>
      <c r="V156" s="136"/>
      <c r="W156" s="136"/>
      <c r="X156" s="136"/>
      <c r="Y156" s="136"/>
      <c r="Z156" s="136"/>
      <c r="AA156" s="136"/>
      <c r="AB156" s="137"/>
    </row>
    <row r="157" spans="1:28" ht="26.25" customHeight="1">
      <c r="A157" s="8" t="s">
        <v>127</v>
      </c>
      <c r="G157" s="67">
        <f>G121+G143+G150+G153+G154+G155</f>
        <v>-14379</v>
      </c>
      <c r="H157" s="67"/>
      <c r="I157" s="67">
        <f>I121+I143+I150+I153+I154</f>
        <v>-3818</v>
      </c>
      <c r="J157" s="67"/>
      <c r="K157" s="67">
        <v>669</v>
      </c>
      <c r="L157" s="67"/>
      <c r="M157" s="67">
        <f>M121+M143+M150+M153+M154</f>
        <v>-2232</v>
      </c>
      <c r="N157" s="67"/>
      <c r="O157" s="112"/>
      <c r="P157" s="136"/>
      <c r="Q157" s="136"/>
      <c r="R157" s="121"/>
      <c r="S157" s="121"/>
      <c r="T157" s="121"/>
      <c r="U157" s="121"/>
      <c r="V157" s="136">
        <v>-31753</v>
      </c>
      <c r="W157" s="136"/>
      <c r="X157" s="136">
        <f>X121+X143+X150+X152</f>
        <v>20836</v>
      </c>
      <c r="Y157" s="136"/>
      <c r="Z157" s="136">
        <f>Z121+Z143+Z150+Z152</f>
        <v>-5195</v>
      </c>
      <c r="AA157" s="136"/>
      <c r="AB157" s="137">
        <f>AB121+AB143+AB150+AB152</f>
        <v>1067</v>
      </c>
    </row>
    <row r="158" spans="1:28" ht="26.25" customHeight="1">
      <c r="A158" s="8" t="s">
        <v>128</v>
      </c>
      <c r="E158" s="15"/>
      <c r="F158" s="15"/>
      <c r="G158" s="67">
        <v>47353</v>
      </c>
      <c r="H158" s="67"/>
      <c r="I158" s="67">
        <v>21061</v>
      </c>
      <c r="J158" s="67"/>
      <c r="K158" s="67">
        <v>4690</v>
      </c>
      <c r="L158" s="67"/>
      <c r="M158" s="67">
        <v>2267</v>
      </c>
      <c r="N158" s="67"/>
      <c r="O158" s="112">
        <v>47353</v>
      </c>
      <c r="P158" s="136">
        <v>4690</v>
      </c>
      <c r="Q158" s="136"/>
      <c r="R158" s="121"/>
      <c r="S158" s="121"/>
      <c r="T158" s="121"/>
      <c r="U158" s="121"/>
      <c r="V158" s="136">
        <v>47353</v>
      </c>
      <c r="W158" s="136"/>
      <c r="X158" s="136">
        <v>21061</v>
      </c>
      <c r="Y158" s="136"/>
      <c r="Z158" s="136">
        <v>4690</v>
      </c>
      <c r="AA158" s="136"/>
      <c r="AB158" s="137">
        <v>2267</v>
      </c>
    </row>
    <row r="159" spans="1:28" ht="26.25" customHeight="1" thickBot="1">
      <c r="A159" s="6" t="s">
        <v>129</v>
      </c>
      <c r="E159" s="15"/>
      <c r="F159" s="15"/>
      <c r="G159" s="71">
        <f aca="true" t="shared" si="10" ref="G159:M159">SUM(G157:G158)</f>
        <v>32974</v>
      </c>
      <c r="H159" s="67">
        <f t="shared" si="10"/>
        <v>0</v>
      </c>
      <c r="I159" s="71">
        <f t="shared" si="10"/>
        <v>17243</v>
      </c>
      <c r="J159" s="67">
        <f t="shared" si="10"/>
        <v>0</v>
      </c>
      <c r="K159" s="71">
        <f t="shared" si="10"/>
        <v>5359</v>
      </c>
      <c r="L159" s="67">
        <f t="shared" si="10"/>
        <v>0</v>
      </c>
      <c r="M159" s="71">
        <f t="shared" si="10"/>
        <v>35</v>
      </c>
      <c r="N159" s="67"/>
      <c r="O159" s="112"/>
      <c r="P159" s="136"/>
      <c r="Q159" s="136"/>
      <c r="R159" s="121"/>
      <c r="S159" s="121"/>
      <c r="T159" s="121"/>
      <c r="U159" s="121"/>
      <c r="V159" s="136">
        <f aca="true" t="shared" si="11" ref="V159:AB159">SUM(V157:V158)</f>
        <v>15600</v>
      </c>
      <c r="W159" s="136">
        <f t="shared" si="11"/>
        <v>0</v>
      </c>
      <c r="X159" s="136">
        <f t="shared" si="11"/>
        <v>41897</v>
      </c>
      <c r="Y159" s="136">
        <f t="shared" si="11"/>
        <v>0</v>
      </c>
      <c r="Z159" s="136">
        <f t="shared" si="11"/>
        <v>-505</v>
      </c>
      <c r="AA159" s="136">
        <f t="shared" si="11"/>
        <v>0</v>
      </c>
      <c r="AB159" s="137">
        <f t="shared" si="11"/>
        <v>3334</v>
      </c>
    </row>
    <row r="160" spans="1:28" ht="23.25" customHeight="1" thickTop="1">
      <c r="A160" s="6"/>
      <c r="E160" s="97"/>
      <c r="F160" s="97"/>
      <c r="G160" s="81"/>
      <c r="H160" s="81"/>
      <c r="I160" s="81"/>
      <c r="J160" s="67"/>
      <c r="K160" s="67"/>
      <c r="L160" s="67"/>
      <c r="M160" s="67"/>
      <c r="N160" s="67"/>
      <c r="O160" s="112"/>
      <c r="P160" s="136"/>
      <c r="Q160" s="136"/>
      <c r="R160" s="121"/>
      <c r="S160" s="121"/>
      <c r="T160" s="121"/>
      <c r="U160" s="121"/>
      <c r="V160" s="136"/>
      <c r="W160" s="136"/>
      <c r="X160" s="136"/>
      <c r="Y160" s="136"/>
      <c r="Z160" s="136"/>
      <c r="AA160" s="136"/>
      <c r="AB160" s="137"/>
    </row>
    <row r="161" spans="1:28" ht="26.25" customHeight="1">
      <c r="A161" s="6" t="s">
        <v>130</v>
      </c>
      <c r="G161" s="82"/>
      <c r="H161" s="82"/>
      <c r="I161" s="82"/>
      <c r="J161" s="82"/>
      <c r="K161" s="82"/>
      <c r="L161" s="82"/>
      <c r="M161" s="82"/>
      <c r="N161" s="82"/>
      <c r="O161" s="110"/>
      <c r="P161" s="138"/>
      <c r="Q161" s="138"/>
      <c r="R161" s="121"/>
      <c r="S161" s="121"/>
      <c r="T161" s="121"/>
      <c r="U161" s="121"/>
      <c r="V161" s="138"/>
      <c r="W161" s="138"/>
      <c r="X161" s="138"/>
      <c r="Y161" s="138"/>
      <c r="Z161" s="138"/>
      <c r="AA161" s="138"/>
      <c r="AB161" s="139"/>
    </row>
    <row r="162" spans="2:28" ht="26.25" customHeight="1">
      <c r="B162" s="8" t="s">
        <v>131</v>
      </c>
      <c r="O162" s="108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31"/>
    </row>
    <row r="163" spans="3:28" ht="26.25" customHeight="1">
      <c r="C163" s="8" t="s">
        <v>132</v>
      </c>
      <c r="G163" s="67">
        <v>9390</v>
      </c>
      <c r="I163" s="67">
        <v>2874</v>
      </c>
      <c r="J163" s="67"/>
      <c r="K163" s="67">
        <v>7552</v>
      </c>
      <c r="L163" s="67"/>
      <c r="M163" s="67">
        <v>1530</v>
      </c>
      <c r="N163" s="67"/>
      <c r="O163" s="112">
        <v>5180</v>
      </c>
      <c r="P163" s="136">
        <v>4312</v>
      </c>
      <c r="Q163" s="136"/>
      <c r="R163" s="121"/>
      <c r="S163" s="121"/>
      <c r="T163" s="121"/>
      <c r="U163" s="121"/>
      <c r="V163" s="136">
        <v>5263</v>
      </c>
      <c r="W163" s="121"/>
      <c r="X163" s="136">
        <v>986</v>
      </c>
      <c r="Y163" s="136"/>
      <c r="Z163" s="136">
        <v>4912</v>
      </c>
      <c r="AA163" s="136"/>
      <c r="AB163" s="137">
        <v>669</v>
      </c>
    </row>
    <row r="164" spans="3:28" ht="26.25" customHeight="1">
      <c r="C164" s="8" t="s">
        <v>92</v>
      </c>
      <c r="G164" s="67">
        <v>7056</v>
      </c>
      <c r="I164" s="67">
        <v>13231</v>
      </c>
      <c r="J164" s="67"/>
      <c r="K164" s="67">
        <v>3712</v>
      </c>
      <c r="L164" s="67"/>
      <c r="M164" s="67">
        <v>2113</v>
      </c>
      <c r="N164" s="67"/>
      <c r="O164" s="112">
        <v>3145</v>
      </c>
      <c r="P164" s="136">
        <v>1901</v>
      </c>
      <c r="Q164" s="136"/>
      <c r="R164" s="121"/>
      <c r="S164" s="121"/>
      <c r="T164" s="121"/>
      <c r="U164" s="121"/>
      <c r="V164" s="136">
        <v>1165</v>
      </c>
      <c r="W164" s="121"/>
      <c r="X164" s="136">
        <v>1752</v>
      </c>
      <c r="Y164" s="136"/>
      <c r="Z164" s="136">
        <v>618</v>
      </c>
      <c r="AA164" s="136"/>
      <c r="AB164" s="137">
        <v>1152</v>
      </c>
    </row>
    <row r="165" spans="7:28" ht="21" customHeight="1">
      <c r="G165" s="67"/>
      <c r="I165" s="67"/>
      <c r="J165" s="67"/>
      <c r="K165" s="67"/>
      <c r="L165" s="67"/>
      <c r="M165" s="67"/>
      <c r="N165" s="67"/>
      <c r="O165" s="112"/>
      <c r="P165" s="136"/>
      <c r="Q165" s="136"/>
      <c r="R165" s="121"/>
      <c r="S165" s="121"/>
      <c r="T165" s="121"/>
      <c r="U165" s="121"/>
      <c r="V165" s="136"/>
      <c r="W165" s="121"/>
      <c r="X165" s="136"/>
      <c r="Y165" s="136"/>
      <c r="Z165" s="136"/>
      <c r="AA165" s="136"/>
      <c r="AB165" s="137"/>
    </row>
    <row r="166" spans="1:28" ht="25.5" customHeight="1">
      <c r="A166" s="100" t="s">
        <v>190</v>
      </c>
      <c r="G166" s="67"/>
      <c r="I166" s="67"/>
      <c r="J166" s="67"/>
      <c r="K166" s="67"/>
      <c r="L166" s="67"/>
      <c r="M166" s="67"/>
      <c r="N166" s="67"/>
      <c r="O166" s="112"/>
      <c r="P166" s="136"/>
      <c r="Q166" s="136"/>
      <c r="R166" s="121"/>
      <c r="S166" s="121"/>
      <c r="T166" s="121"/>
      <c r="U166" s="121"/>
      <c r="V166" s="136"/>
      <c r="W166" s="121"/>
      <c r="X166" s="136"/>
      <c r="Y166" s="136"/>
      <c r="Z166" s="136"/>
      <c r="AA166" s="136"/>
      <c r="AB166" s="137"/>
    </row>
    <row r="167" spans="1:28" ht="26.25" customHeight="1">
      <c r="A167" s="8" t="s">
        <v>191</v>
      </c>
      <c r="I167" s="67"/>
      <c r="J167" s="67"/>
      <c r="K167" s="67"/>
      <c r="L167" s="67"/>
      <c r="M167" s="67"/>
      <c r="N167" s="67"/>
      <c r="O167" s="112"/>
      <c r="P167" s="136"/>
      <c r="Q167" s="136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31"/>
    </row>
    <row r="168" spans="1:28" ht="38.25" customHeight="1">
      <c r="A168" s="39" t="s">
        <v>39</v>
      </c>
      <c r="B168" s="39"/>
      <c r="C168" s="39"/>
      <c r="D168" s="39"/>
      <c r="E168" s="39"/>
      <c r="F168" s="39"/>
      <c r="G168" s="40"/>
      <c r="H168" s="40"/>
      <c r="I168" s="40"/>
      <c r="J168" s="40"/>
      <c r="K168" s="40"/>
      <c r="L168" s="40"/>
      <c r="M168" s="41"/>
      <c r="N168" s="38"/>
      <c r="O168" s="144"/>
      <c r="P168" s="135"/>
      <c r="Q168" s="135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31"/>
    </row>
    <row r="169" spans="7:28" ht="26.25" customHeight="1">
      <c r="G169" s="35"/>
      <c r="H169" s="35"/>
      <c r="I169" s="35"/>
      <c r="J169" s="35"/>
      <c r="K169" s="35"/>
      <c r="L169" s="35"/>
      <c r="M169" s="42" t="s">
        <v>135</v>
      </c>
      <c r="N169" s="42"/>
      <c r="O169" s="157"/>
      <c r="P169" s="158"/>
      <c r="Q169" s="158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60"/>
    </row>
  </sheetData>
  <mergeCells count="19">
    <mergeCell ref="V132:X132"/>
    <mergeCell ref="Z132:AB132"/>
    <mergeCell ref="K6:M6"/>
    <mergeCell ref="V89:AB89"/>
    <mergeCell ref="V90:X90"/>
    <mergeCell ref="Z90:AB90"/>
    <mergeCell ref="V131:AB131"/>
    <mergeCell ref="K48:M48"/>
    <mergeCell ref="V47:AB47"/>
    <mergeCell ref="V48:X48"/>
    <mergeCell ref="Z48:AB48"/>
    <mergeCell ref="V5:AB5"/>
    <mergeCell ref="V6:X6"/>
    <mergeCell ref="Z6:AB6"/>
    <mergeCell ref="O8:T8"/>
    <mergeCell ref="R51:S51"/>
    <mergeCell ref="K132:M132"/>
    <mergeCell ref="K90:M90"/>
    <mergeCell ref="O51:P51"/>
  </mergeCells>
  <printOptions/>
  <pageMargins left="0.68" right="0.24" top="0.58" bottom="0.2" header="0.27" footer="0.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="85" zoomScaleNormal="85" workbookViewId="0" topLeftCell="A1">
      <selection activeCell="I10" sqref="I10"/>
    </sheetView>
  </sheetViews>
  <sheetFormatPr defaultColWidth="9.140625" defaultRowHeight="21.75"/>
  <cols>
    <col min="1" max="1" width="30.00390625" style="8" customWidth="1"/>
    <col min="2" max="2" width="9.421875" style="8" customWidth="1"/>
    <col min="3" max="3" width="17.28125" style="8" customWidth="1"/>
    <col min="4" max="4" width="0.71875" style="8" customWidth="1"/>
    <col min="5" max="5" width="17.28125" style="8" customWidth="1"/>
    <col min="6" max="6" width="0.71875" style="8" customWidth="1"/>
    <col min="7" max="7" width="17.28125" style="8" customWidth="1"/>
    <col min="8" max="8" width="0.71875" style="8" customWidth="1"/>
    <col min="9" max="9" width="17.28125" style="8" customWidth="1"/>
    <col min="10" max="10" width="0.71875" style="8" customWidth="1"/>
    <col min="11" max="11" width="17.28125" style="8" customWidth="1"/>
    <col min="12" max="12" width="0.71875" style="8" customWidth="1"/>
    <col min="13" max="13" width="17.28125" style="8" customWidth="1"/>
    <col min="14" max="14" width="0.71875" style="8" customWidth="1"/>
    <col min="15" max="15" width="17.28125" style="8" customWidth="1"/>
    <col min="16" max="16384" width="9.140625" style="8" customWidth="1"/>
  </cols>
  <sheetData>
    <row r="1" spans="1:15" ht="21.75" customHeight="1">
      <c r="A1" s="1" t="s">
        <v>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4" t="s">
        <v>72</v>
      </c>
    </row>
    <row r="2" spans="1:15" ht="21.75" customHeight="1">
      <c r="A2" s="1" t="s">
        <v>99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4" t="s">
        <v>74</v>
      </c>
    </row>
    <row r="3" spans="1:15" ht="21.75" customHeight="1">
      <c r="A3" s="2" t="s">
        <v>154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21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5.75">
      <c r="A5" s="16"/>
      <c r="B5" s="16"/>
      <c r="C5" s="103" t="s">
        <v>100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15" ht="21.75" customHeight="1">
      <c r="B6" s="79"/>
      <c r="C6" s="103" t="s">
        <v>10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s="20" customFormat="1" ht="63">
      <c r="A7" s="21"/>
      <c r="B7" s="21"/>
      <c r="C7" s="83" t="s">
        <v>180</v>
      </c>
      <c r="D7" s="84"/>
      <c r="E7" s="85" t="s">
        <v>67</v>
      </c>
      <c r="F7" s="84"/>
      <c r="G7" s="86" t="s">
        <v>101</v>
      </c>
      <c r="H7" s="87"/>
      <c r="I7" s="86" t="s">
        <v>189</v>
      </c>
      <c r="J7" s="87"/>
      <c r="K7" s="86" t="s">
        <v>181</v>
      </c>
      <c r="L7" s="88"/>
      <c r="M7" s="86" t="s">
        <v>182</v>
      </c>
      <c r="N7" s="88"/>
      <c r="O7" s="86" t="s">
        <v>102</v>
      </c>
    </row>
    <row r="8" spans="1:15" s="20" customFormat="1" ht="15.75">
      <c r="A8" s="21"/>
      <c r="B8" s="21"/>
      <c r="C8" s="11"/>
      <c r="D8" s="11"/>
      <c r="E8" s="11"/>
      <c r="F8" s="11"/>
      <c r="G8" s="11"/>
      <c r="H8" s="11"/>
      <c r="I8" s="11"/>
      <c r="J8" s="11"/>
      <c r="K8" s="11"/>
      <c r="L8" s="21"/>
      <c r="M8" s="21"/>
      <c r="N8" s="11"/>
      <c r="O8" s="21"/>
    </row>
    <row r="9" spans="1:15" ht="15.75">
      <c r="A9" s="89" t="s">
        <v>103</v>
      </c>
      <c r="C9" s="67">
        <v>6784342</v>
      </c>
      <c r="D9" s="67"/>
      <c r="E9" s="67">
        <v>-5688434</v>
      </c>
      <c r="F9" s="67"/>
      <c r="G9" s="67">
        <v>-1552896</v>
      </c>
      <c r="H9" s="67"/>
      <c r="I9" s="67">
        <v>0</v>
      </c>
      <c r="J9" s="67"/>
      <c r="K9" s="67">
        <v>-176</v>
      </c>
      <c r="L9" s="67"/>
      <c r="M9" s="67">
        <v>39999</v>
      </c>
      <c r="N9" s="67"/>
      <c r="O9" s="67">
        <f>SUM(C9:M9)</f>
        <v>-417165</v>
      </c>
    </row>
    <row r="10" spans="1:15" ht="15.75">
      <c r="A10" s="89" t="s">
        <v>104</v>
      </c>
      <c r="C10" s="67">
        <v>0</v>
      </c>
      <c r="D10" s="67"/>
      <c r="E10" s="67">
        <v>0</v>
      </c>
      <c r="F10" s="67"/>
      <c r="G10" s="67">
        <v>0</v>
      </c>
      <c r="H10" s="67"/>
      <c r="I10" s="67">
        <v>0</v>
      </c>
      <c r="J10" s="67"/>
      <c r="K10" s="67">
        <v>-4836</v>
      </c>
      <c r="L10" s="67"/>
      <c r="M10" s="67">
        <v>0</v>
      </c>
      <c r="N10" s="67"/>
      <c r="O10" s="67">
        <f>SUM(C10:M10)</f>
        <v>-4836</v>
      </c>
    </row>
    <row r="11" spans="1:15" ht="15.75">
      <c r="A11" s="89" t="s">
        <v>164</v>
      </c>
      <c r="C11" s="67">
        <v>0</v>
      </c>
      <c r="D11" s="67"/>
      <c r="E11" s="67">
        <v>0</v>
      </c>
      <c r="F11" s="67"/>
      <c r="G11" s="67">
        <v>0</v>
      </c>
      <c r="H11" s="67"/>
      <c r="I11" s="67">
        <v>0</v>
      </c>
      <c r="J11" s="67"/>
      <c r="K11" s="67">
        <v>0</v>
      </c>
      <c r="L11" s="67"/>
      <c r="M11" s="67">
        <v>33548</v>
      </c>
      <c r="N11" s="67"/>
      <c r="O11" s="67">
        <f>SUM(C11:M11)</f>
        <v>33548</v>
      </c>
    </row>
    <row r="12" spans="1:15" ht="15.75">
      <c r="A12" s="89" t="s">
        <v>165</v>
      </c>
      <c r="C12" s="67">
        <v>0</v>
      </c>
      <c r="D12" s="67"/>
      <c r="E12" s="67">
        <v>0</v>
      </c>
      <c r="F12" s="67"/>
      <c r="G12" s="67">
        <v>-41791</v>
      </c>
      <c r="H12" s="67"/>
      <c r="I12" s="67">
        <v>0</v>
      </c>
      <c r="J12" s="67"/>
      <c r="K12" s="67">
        <v>0</v>
      </c>
      <c r="L12" s="67"/>
      <c r="M12" s="67">
        <v>0</v>
      </c>
      <c r="N12" s="67"/>
      <c r="O12" s="67">
        <f>SUM(C12:M12)</f>
        <v>-41791</v>
      </c>
    </row>
    <row r="13" spans="1:15" ht="16.5" thickBot="1">
      <c r="A13" s="89" t="s">
        <v>155</v>
      </c>
      <c r="C13" s="71">
        <f>SUM(C9:C12)</f>
        <v>6784342</v>
      </c>
      <c r="D13" s="67"/>
      <c r="E13" s="71">
        <f>SUM(E9:E12)</f>
        <v>-5688434</v>
      </c>
      <c r="F13" s="67"/>
      <c r="G13" s="71">
        <f>SUM(G9:G12)</f>
        <v>-1594687</v>
      </c>
      <c r="H13" s="67"/>
      <c r="I13" s="71">
        <f>SUM(I9:I12)</f>
        <v>0</v>
      </c>
      <c r="J13" s="67"/>
      <c r="K13" s="71">
        <f>SUM(K9:K12)</f>
        <v>-5012</v>
      </c>
      <c r="L13" s="67"/>
      <c r="M13" s="71">
        <f>SUM(M9:M12)</f>
        <v>73547</v>
      </c>
      <c r="N13" s="67"/>
      <c r="O13" s="71">
        <f>SUM(O9:O12)</f>
        <v>-430244</v>
      </c>
    </row>
    <row r="14" spans="1:15" ht="16.5" thickTop="1">
      <c r="A14" s="90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5.75">
      <c r="A15" s="89" t="s">
        <v>105</v>
      </c>
      <c r="C15" s="67">
        <v>10854947</v>
      </c>
      <c r="D15" s="67"/>
      <c r="E15" s="67">
        <v>-9351978</v>
      </c>
      <c r="F15" s="67"/>
      <c r="G15" s="67">
        <v>-1475583</v>
      </c>
      <c r="H15" s="67"/>
      <c r="I15" s="67">
        <v>0</v>
      </c>
      <c r="J15" s="67"/>
      <c r="K15" s="67">
        <v>-11696</v>
      </c>
      <c r="L15" s="67"/>
      <c r="M15" s="67">
        <v>74283</v>
      </c>
      <c r="N15" s="67"/>
      <c r="O15" s="67">
        <f>SUM(C15:M15)</f>
        <v>89973</v>
      </c>
    </row>
    <row r="16" spans="1:15" ht="15.75">
      <c r="A16" s="89" t="s">
        <v>104</v>
      </c>
      <c r="C16" s="67">
        <v>0</v>
      </c>
      <c r="D16" s="67"/>
      <c r="E16" s="67">
        <v>0</v>
      </c>
      <c r="F16" s="67"/>
      <c r="G16" s="67">
        <v>0</v>
      </c>
      <c r="H16" s="67"/>
      <c r="I16" s="67">
        <v>0</v>
      </c>
      <c r="J16" s="67"/>
      <c r="K16" s="67">
        <v>13983</v>
      </c>
      <c r="L16" s="67"/>
      <c r="M16" s="67">
        <v>0</v>
      </c>
      <c r="N16" s="67"/>
      <c r="O16" s="67">
        <f>SUM(C16:M16)</f>
        <v>13983</v>
      </c>
    </row>
    <row r="17" spans="1:15" ht="15.75">
      <c r="A17" s="89" t="s">
        <v>146</v>
      </c>
      <c r="C17" s="67">
        <v>-8141210</v>
      </c>
      <c r="D17" s="67"/>
      <c r="E17" s="67">
        <v>6665627</v>
      </c>
      <c r="F17" s="67"/>
      <c r="G17" s="67">
        <v>1475583</v>
      </c>
      <c r="H17" s="67"/>
      <c r="I17" s="67">
        <v>38950</v>
      </c>
      <c r="J17" s="67"/>
      <c r="K17" s="67">
        <v>0</v>
      </c>
      <c r="L17" s="67"/>
      <c r="M17" s="67">
        <v>-71777</v>
      </c>
      <c r="N17" s="67"/>
      <c r="O17" s="67">
        <f>SUM(C17:M17)</f>
        <v>-32827</v>
      </c>
    </row>
    <row r="18" spans="1:15" ht="15.75">
      <c r="A18" s="89" t="s">
        <v>165</v>
      </c>
      <c r="C18" s="67">
        <v>0</v>
      </c>
      <c r="D18" s="67"/>
      <c r="E18" s="67">
        <v>0</v>
      </c>
      <c r="F18" s="67"/>
      <c r="G18" s="67">
        <v>-44984</v>
      </c>
      <c r="H18" s="67"/>
      <c r="I18" s="67">
        <v>0</v>
      </c>
      <c r="J18" s="67"/>
      <c r="K18" s="67">
        <v>0</v>
      </c>
      <c r="L18" s="67"/>
      <c r="M18" s="67">
        <v>0</v>
      </c>
      <c r="N18" s="67"/>
      <c r="O18" s="67">
        <f>SUM(C18:M18)</f>
        <v>-44984</v>
      </c>
    </row>
    <row r="19" spans="1:15" ht="16.5" thickBot="1">
      <c r="A19" s="89" t="s">
        <v>156</v>
      </c>
      <c r="C19" s="71">
        <f aca="true" t="shared" si="0" ref="C19:O19">SUM(C15:C18)</f>
        <v>2713737</v>
      </c>
      <c r="D19" s="67"/>
      <c r="E19" s="71">
        <f t="shared" si="0"/>
        <v>-2686351</v>
      </c>
      <c r="F19" s="67"/>
      <c r="G19" s="71">
        <f t="shared" si="0"/>
        <v>-44984</v>
      </c>
      <c r="H19" s="67"/>
      <c r="I19" s="71">
        <f t="shared" si="0"/>
        <v>38950</v>
      </c>
      <c r="J19" s="67"/>
      <c r="K19" s="71">
        <f t="shared" si="0"/>
        <v>2287</v>
      </c>
      <c r="L19" s="67"/>
      <c r="M19" s="71">
        <f t="shared" si="0"/>
        <v>2506</v>
      </c>
      <c r="N19" s="67"/>
      <c r="O19" s="71">
        <f t="shared" si="0"/>
        <v>26145</v>
      </c>
    </row>
    <row r="20" spans="3:15" ht="16.5" thickTop="1">
      <c r="C20" s="25"/>
      <c r="D20" s="25"/>
      <c r="E20" s="25"/>
      <c r="F20" s="25"/>
      <c r="G20" s="25"/>
      <c r="H20" s="25"/>
      <c r="I20" s="94"/>
      <c r="J20" s="25"/>
      <c r="K20" s="94"/>
      <c r="L20" s="94"/>
      <c r="M20" s="25"/>
      <c r="N20" s="25"/>
      <c r="O20" s="25"/>
    </row>
    <row r="21" spans="3:15" ht="15.75">
      <c r="C21" s="25"/>
      <c r="D21" s="25"/>
      <c r="E21" s="25"/>
      <c r="F21" s="25"/>
      <c r="G21" s="25"/>
      <c r="H21" s="25"/>
      <c r="I21" s="94"/>
      <c r="J21" s="25"/>
      <c r="K21" s="94"/>
      <c r="L21" s="94"/>
      <c r="M21" s="25"/>
      <c r="N21" s="25"/>
      <c r="O21" s="25"/>
    </row>
    <row r="22" spans="3:15" ht="15.75">
      <c r="C22" s="25"/>
      <c r="D22" s="25"/>
      <c r="E22" s="25"/>
      <c r="F22" s="25"/>
      <c r="G22" s="25"/>
      <c r="H22" s="25"/>
      <c r="I22" s="94"/>
      <c r="J22" s="25"/>
      <c r="K22" s="94"/>
      <c r="L22" s="94"/>
      <c r="M22" s="25"/>
      <c r="N22" s="25"/>
      <c r="O22" s="25"/>
    </row>
    <row r="23" spans="3:15" ht="15.75">
      <c r="C23" s="25"/>
      <c r="D23" s="25"/>
      <c r="E23" s="25"/>
      <c r="F23" s="25"/>
      <c r="G23" s="25"/>
      <c r="H23" s="25"/>
      <c r="I23" s="94"/>
      <c r="J23" s="25"/>
      <c r="K23" s="94"/>
      <c r="L23" s="94"/>
      <c r="M23" s="25"/>
      <c r="N23" s="25"/>
      <c r="O23" s="25"/>
    </row>
    <row r="24" spans="3:15" ht="15.75">
      <c r="C24" s="25"/>
      <c r="D24" s="25"/>
      <c r="E24" s="25"/>
      <c r="F24" s="25"/>
      <c r="G24" s="25"/>
      <c r="H24" s="25"/>
      <c r="I24" s="94"/>
      <c r="J24" s="25"/>
      <c r="K24" s="94"/>
      <c r="L24" s="94"/>
      <c r="M24" s="25"/>
      <c r="N24" s="25"/>
      <c r="O24" s="25"/>
    </row>
    <row r="25" spans="3:15" ht="15.75">
      <c r="C25" s="25"/>
      <c r="D25" s="25"/>
      <c r="E25" s="25"/>
      <c r="F25" s="25"/>
      <c r="G25" s="25"/>
      <c r="H25" s="25"/>
      <c r="I25" s="94"/>
      <c r="J25" s="25"/>
      <c r="K25" s="94"/>
      <c r="L25" s="94"/>
      <c r="M25" s="25"/>
      <c r="N25" s="25"/>
      <c r="O25" s="25"/>
    </row>
    <row r="26" spans="3:15" ht="15.75">
      <c r="C26" s="25"/>
      <c r="D26" s="25"/>
      <c r="E26" s="25"/>
      <c r="F26" s="25"/>
      <c r="G26" s="25"/>
      <c r="H26" s="25"/>
      <c r="I26" s="94"/>
      <c r="J26" s="25"/>
      <c r="K26" s="94"/>
      <c r="L26" s="94"/>
      <c r="M26" s="25"/>
      <c r="N26" s="25"/>
      <c r="O26" s="25"/>
    </row>
    <row r="27" spans="3:15" ht="15.75">
      <c r="C27" s="25"/>
      <c r="D27" s="25"/>
      <c r="E27" s="25"/>
      <c r="F27" s="25"/>
      <c r="G27" s="25"/>
      <c r="H27" s="25"/>
      <c r="I27" s="94"/>
      <c r="J27" s="25"/>
      <c r="K27" s="94"/>
      <c r="L27" s="94"/>
      <c r="M27" s="25"/>
      <c r="N27" s="25"/>
      <c r="O27" s="25"/>
    </row>
    <row r="28" spans="3:15" ht="15.75">
      <c r="C28" s="25"/>
      <c r="D28" s="25"/>
      <c r="E28" s="25"/>
      <c r="F28" s="25"/>
      <c r="G28" s="25"/>
      <c r="H28" s="25"/>
      <c r="I28" s="94"/>
      <c r="J28" s="25"/>
      <c r="K28" s="94"/>
      <c r="L28" s="94"/>
      <c r="M28" s="25"/>
      <c r="N28" s="25"/>
      <c r="O28" s="25"/>
    </row>
    <row r="29" spans="3:15" ht="15.75">
      <c r="C29" s="25"/>
      <c r="D29" s="25"/>
      <c r="E29" s="25"/>
      <c r="F29" s="25"/>
      <c r="G29" s="25"/>
      <c r="H29" s="25"/>
      <c r="I29" s="94"/>
      <c r="J29" s="25"/>
      <c r="K29" s="94"/>
      <c r="L29" s="94"/>
      <c r="M29" s="25"/>
      <c r="N29" s="25"/>
      <c r="O29" s="25"/>
    </row>
    <row r="30" spans="3:15" ht="15.75">
      <c r="C30" s="25"/>
      <c r="D30" s="25"/>
      <c r="E30" s="25"/>
      <c r="F30" s="25"/>
      <c r="G30" s="25"/>
      <c r="H30" s="25"/>
      <c r="I30" s="94"/>
      <c r="J30" s="25"/>
      <c r="K30" s="94"/>
      <c r="L30" s="94"/>
      <c r="M30" s="25"/>
      <c r="N30" s="25"/>
      <c r="O30" s="25"/>
    </row>
    <row r="31" spans="3:15" ht="15.75">
      <c r="C31" s="25"/>
      <c r="D31" s="25"/>
      <c r="E31" s="25"/>
      <c r="F31" s="25"/>
      <c r="G31" s="25"/>
      <c r="H31" s="25"/>
      <c r="I31" s="94"/>
      <c r="J31" s="25"/>
      <c r="K31" s="94"/>
      <c r="L31" s="94"/>
      <c r="M31" s="25"/>
      <c r="N31" s="25"/>
      <c r="O31" s="25"/>
    </row>
    <row r="32" spans="3:15" ht="15.7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3:15" ht="15.75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5.75">
      <c r="A34" s="39" t="s">
        <v>39</v>
      </c>
      <c r="B34" s="39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3:15" ht="15.75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96" t="s">
        <v>136</v>
      </c>
    </row>
    <row r="36" spans="3:15" ht="15.75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3:15" ht="15.7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3:15" ht="15.7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3:15" ht="15.75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2" spans="3:15" ht="15.75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3:15" ht="15.7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9" ht="21.75" customHeight="1"/>
    <row r="51" s="20" customFormat="1" ht="15.75"/>
    <row r="52" s="20" customFormat="1" ht="15.75"/>
    <row r="53" s="20" customFormat="1" ht="15.75"/>
    <row r="73" ht="21.75" customHeight="1"/>
  </sheetData>
  <mergeCells count="2">
    <mergeCell ref="C5:O5"/>
    <mergeCell ref="C6:O6"/>
  </mergeCells>
  <printOptions horizontalCentered="1"/>
  <pageMargins left="0.35433070866141736" right="0.1968503937007874" top="0.5905511811023623" bottom="0.2755905511811024" header="0.5118110236220472" footer="0.1968503937007874"/>
  <pageSetup fitToHeight="0"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="85" zoomScaleNormal="85" workbookViewId="0" topLeftCell="A1">
      <selection activeCell="A1" sqref="A1"/>
    </sheetView>
  </sheetViews>
  <sheetFormatPr defaultColWidth="9.140625" defaultRowHeight="21.75"/>
  <cols>
    <col min="1" max="1" width="30.00390625" style="8" customWidth="1"/>
    <col min="2" max="2" width="12.7109375" style="8" customWidth="1"/>
    <col min="3" max="3" width="17.28125" style="8" customWidth="1"/>
    <col min="4" max="4" width="0.71875" style="8" customWidth="1"/>
    <col min="5" max="5" width="17.421875" style="8" customWidth="1"/>
    <col min="6" max="6" width="0.71875" style="8" customWidth="1"/>
    <col min="7" max="7" width="16.28125" style="8" customWidth="1"/>
    <col min="8" max="8" width="0.5625" style="8" customWidth="1"/>
    <col min="9" max="9" width="17.421875" style="8" customWidth="1"/>
    <col min="10" max="10" width="0.5625" style="8" customWidth="1"/>
    <col min="11" max="11" width="17.421875" style="8" customWidth="1"/>
    <col min="12" max="12" width="0.71875" style="8" customWidth="1"/>
    <col min="13" max="13" width="16.421875" style="8" customWidth="1"/>
    <col min="14" max="14" width="0.71875" style="8" customWidth="1"/>
    <col min="15" max="15" width="17.28125" style="8" customWidth="1"/>
    <col min="16" max="16384" width="9.140625" style="8" customWidth="1"/>
  </cols>
  <sheetData>
    <row r="1" spans="1:15" ht="21.75" customHeight="1">
      <c r="A1" s="1" t="s">
        <v>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4" t="s">
        <v>72</v>
      </c>
    </row>
    <row r="2" spans="1:15" ht="21.75" customHeight="1">
      <c r="A2" s="1" t="s">
        <v>99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4" t="s">
        <v>74</v>
      </c>
    </row>
    <row r="3" spans="1:15" ht="21.75" customHeight="1">
      <c r="A3" s="2" t="s">
        <v>154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21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5.75">
      <c r="A5" s="16"/>
      <c r="B5" s="16"/>
      <c r="C5" s="104" t="s">
        <v>106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2:15" ht="21.75" customHeight="1">
      <c r="B6" s="79"/>
      <c r="C6" s="102" t="s">
        <v>11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s="20" customFormat="1" ht="63">
      <c r="A7" s="21"/>
      <c r="B7" s="21"/>
      <c r="C7" s="83" t="s">
        <v>180</v>
      </c>
      <c r="D7" s="84"/>
      <c r="E7" s="85" t="s">
        <v>67</v>
      </c>
      <c r="F7" s="84"/>
      <c r="G7" s="86" t="s">
        <v>68</v>
      </c>
      <c r="H7" s="87"/>
      <c r="I7" s="86" t="s">
        <v>189</v>
      </c>
      <c r="J7" s="87"/>
      <c r="K7" s="86" t="s">
        <v>181</v>
      </c>
      <c r="L7" s="88"/>
      <c r="M7" s="86" t="s">
        <v>182</v>
      </c>
      <c r="N7" s="88"/>
      <c r="O7" s="86" t="s">
        <v>102</v>
      </c>
    </row>
    <row r="8" spans="1:15" s="20" customFormat="1" ht="15.75">
      <c r="A8" s="21"/>
      <c r="B8" s="2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5.75">
      <c r="A9" s="89" t="s">
        <v>103</v>
      </c>
      <c r="C9" s="67">
        <v>6784342</v>
      </c>
      <c r="E9" s="67">
        <v>-5688434</v>
      </c>
      <c r="G9" s="67">
        <v>-1552896</v>
      </c>
      <c r="I9" s="67">
        <v>0</v>
      </c>
      <c r="J9" s="67"/>
      <c r="K9" s="67">
        <v>-176</v>
      </c>
      <c r="M9" s="67">
        <v>0</v>
      </c>
      <c r="O9" s="67">
        <f>SUM(C9:M9)</f>
        <v>-457164</v>
      </c>
    </row>
    <row r="10" spans="1:15" ht="15.75">
      <c r="A10" s="89" t="s">
        <v>104</v>
      </c>
      <c r="C10" s="67">
        <v>0</v>
      </c>
      <c r="E10" s="67">
        <v>0</v>
      </c>
      <c r="G10" s="67">
        <v>0</v>
      </c>
      <c r="I10" s="67">
        <v>0</v>
      </c>
      <c r="J10" s="67"/>
      <c r="K10" s="67">
        <v>-2379</v>
      </c>
      <c r="M10" s="67">
        <v>0</v>
      </c>
      <c r="O10" s="67">
        <f>SUM(C10:M10)</f>
        <v>-2379</v>
      </c>
    </row>
    <row r="11" spans="1:15" ht="15.75">
      <c r="A11" s="89" t="s">
        <v>165</v>
      </c>
      <c r="C11" s="67">
        <v>0</v>
      </c>
      <c r="E11" s="67">
        <v>0</v>
      </c>
      <c r="G11" s="67">
        <v>-41791</v>
      </c>
      <c r="I11" s="67">
        <v>0</v>
      </c>
      <c r="J11" s="67"/>
      <c r="K11" s="67">
        <v>0</v>
      </c>
      <c r="M11" s="67">
        <v>0</v>
      </c>
      <c r="O11" s="67">
        <f>SUM(C11:M11)</f>
        <v>-41791</v>
      </c>
    </row>
    <row r="12" spans="1:15" ht="16.5" thickBot="1">
      <c r="A12" s="89" t="s">
        <v>157</v>
      </c>
      <c r="C12" s="71">
        <f>SUM(C9:C11)</f>
        <v>6784342</v>
      </c>
      <c r="E12" s="71">
        <f>SUM(E9:E11)</f>
        <v>-5688434</v>
      </c>
      <c r="G12" s="71">
        <f>SUM(G9:G11)</f>
        <v>-1594687</v>
      </c>
      <c r="I12" s="71">
        <f>SUM(I9:I11)</f>
        <v>0</v>
      </c>
      <c r="J12" s="67"/>
      <c r="K12" s="71">
        <f>SUM(K9:K11)</f>
        <v>-2555</v>
      </c>
      <c r="M12" s="71">
        <f>SUM(M9:M11)</f>
        <v>0</v>
      </c>
      <c r="O12" s="71">
        <f>SUM(O9:O11)</f>
        <v>-501334</v>
      </c>
    </row>
    <row r="13" spans="1:15" ht="16.5" thickTop="1">
      <c r="A13" s="89"/>
      <c r="C13" s="25"/>
      <c r="E13" s="25"/>
      <c r="G13" s="25"/>
      <c r="I13" s="25"/>
      <c r="J13" s="25"/>
      <c r="K13" s="25"/>
      <c r="M13" s="25"/>
      <c r="O13" s="25"/>
    </row>
    <row r="14" spans="1:15" ht="15.75">
      <c r="A14" s="89" t="s">
        <v>105</v>
      </c>
      <c r="C14" s="67">
        <v>10854947</v>
      </c>
      <c r="E14" s="67">
        <v>-9351978</v>
      </c>
      <c r="G14" s="67">
        <v>-1475583</v>
      </c>
      <c r="I14" s="67">
        <v>0</v>
      </c>
      <c r="J14" s="67"/>
      <c r="K14" s="67">
        <v>-5965</v>
      </c>
      <c r="M14" s="67">
        <v>0</v>
      </c>
      <c r="O14" s="67">
        <f>SUM(C14:M14)</f>
        <v>21421</v>
      </c>
    </row>
    <row r="15" spans="1:15" ht="15.75">
      <c r="A15" s="89" t="s">
        <v>104</v>
      </c>
      <c r="C15" s="67">
        <v>0</v>
      </c>
      <c r="E15" s="67">
        <v>0</v>
      </c>
      <c r="G15" s="67">
        <v>0</v>
      </c>
      <c r="I15" s="67">
        <v>0</v>
      </c>
      <c r="J15" s="67"/>
      <c r="K15" s="67">
        <v>8309</v>
      </c>
      <c r="M15" s="67">
        <v>0</v>
      </c>
      <c r="O15" s="67">
        <f>SUM(C15:M15)</f>
        <v>8309</v>
      </c>
    </row>
    <row r="16" spans="1:15" ht="15.75">
      <c r="A16" s="89" t="s">
        <v>146</v>
      </c>
      <c r="C16" s="67">
        <v>-8141210</v>
      </c>
      <c r="E16" s="67">
        <v>6665627</v>
      </c>
      <c r="G16" s="67">
        <v>1475583</v>
      </c>
      <c r="I16" s="67">
        <v>38950</v>
      </c>
      <c r="J16" s="67"/>
      <c r="K16" s="67">
        <v>0</v>
      </c>
      <c r="M16" s="67">
        <v>0</v>
      </c>
      <c r="O16" s="67">
        <f>SUM(C16:M16)</f>
        <v>38950</v>
      </c>
    </row>
    <row r="17" spans="1:15" ht="15.75">
      <c r="A17" s="89" t="s">
        <v>165</v>
      </c>
      <c r="C17" s="67">
        <v>0</v>
      </c>
      <c r="E17" s="67">
        <v>0</v>
      </c>
      <c r="G17" s="67">
        <v>-37490</v>
      </c>
      <c r="I17" s="67">
        <v>0</v>
      </c>
      <c r="J17" s="67"/>
      <c r="K17" s="67">
        <v>0</v>
      </c>
      <c r="M17" s="67">
        <v>0</v>
      </c>
      <c r="O17" s="67">
        <f>SUM(C17:M17)</f>
        <v>-37490</v>
      </c>
    </row>
    <row r="18" spans="1:15" ht="16.5" thickBot="1">
      <c r="A18" s="89" t="s">
        <v>156</v>
      </c>
      <c r="C18" s="71">
        <f>SUM(C14:C17)</f>
        <v>2713737</v>
      </c>
      <c r="E18" s="71">
        <f>SUM(E14:E17)</f>
        <v>-2686351</v>
      </c>
      <c r="G18" s="71">
        <f>SUM(G14:G17)</f>
        <v>-37490</v>
      </c>
      <c r="I18" s="71">
        <f>SUM(I14:I17)</f>
        <v>38950</v>
      </c>
      <c r="J18" s="67"/>
      <c r="K18" s="71">
        <f>SUM(K14:K17)</f>
        <v>2344</v>
      </c>
      <c r="M18" s="71">
        <f>SUM(M14:M17)</f>
        <v>0</v>
      </c>
      <c r="O18" s="71">
        <f>SUM(O14:O17)</f>
        <v>31190</v>
      </c>
    </row>
    <row r="19" spans="1:15" ht="16.5" thickTop="1">
      <c r="A19" s="89"/>
      <c r="C19" s="67"/>
      <c r="E19" s="67"/>
      <c r="G19" s="67"/>
      <c r="I19" s="67"/>
      <c r="K19" s="67"/>
      <c r="M19" s="67"/>
      <c r="O19" s="67"/>
    </row>
    <row r="20" spans="1:15" ht="15.75">
      <c r="A20" s="89"/>
      <c r="C20" s="67"/>
      <c r="E20" s="67"/>
      <c r="G20" s="67"/>
      <c r="I20" s="67"/>
      <c r="K20" s="67"/>
      <c r="M20" s="67"/>
      <c r="O20" s="67"/>
    </row>
    <row r="21" spans="1:15" ht="15.75">
      <c r="A21" s="89"/>
      <c r="C21" s="67"/>
      <c r="E21" s="67"/>
      <c r="G21" s="67"/>
      <c r="I21" s="67"/>
      <c r="K21" s="67"/>
      <c r="M21" s="67"/>
      <c r="O21" s="67"/>
    </row>
    <row r="22" spans="1:15" ht="15.75">
      <c r="A22" s="89"/>
      <c r="C22" s="67"/>
      <c r="E22" s="67"/>
      <c r="G22" s="67"/>
      <c r="I22" s="67"/>
      <c r="K22" s="67"/>
      <c r="M22" s="67"/>
      <c r="O22" s="67"/>
    </row>
    <row r="23" spans="1:15" ht="15.75">
      <c r="A23" s="89"/>
      <c r="C23" s="67"/>
      <c r="E23" s="67"/>
      <c r="G23" s="67"/>
      <c r="I23" s="67"/>
      <c r="K23" s="67"/>
      <c r="M23" s="67"/>
      <c r="O23" s="67"/>
    </row>
    <row r="24" spans="1:15" ht="15.75">
      <c r="A24" s="89"/>
      <c r="C24" s="67"/>
      <c r="E24" s="67"/>
      <c r="G24" s="67"/>
      <c r="I24" s="67"/>
      <c r="K24" s="67"/>
      <c r="M24" s="67"/>
      <c r="O24" s="67"/>
    </row>
    <row r="25" spans="1:15" ht="15.75">
      <c r="A25" s="89"/>
      <c r="C25" s="67"/>
      <c r="E25" s="67"/>
      <c r="G25" s="67"/>
      <c r="I25" s="67"/>
      <c r="K25" s="67"/>
      <c r="M25" s="67"/>
      <c r="O25" s="67"/>
    </row>
    <row r="26" spans="1:15" ht="15.75">
      <c r="A26" s="89"/>
      <c r="C26" s="67"/>
      <c r="E26" s="67"/>
      <c r="G26" s="67"/>
      <c r="I26" s="67"/>
      <c r="K26" s="67"/>
      <c r="M26" s="67"/>
      <c r="O26" s="67"/>
    </row>
    <row r="27" spans="1:15" ht="15.75">
      <c r="A27" s="89"/>
      <c r="C27" s="67"/>
      <c r="E27" s="67"/>
      <c r="G27" s="67"/>
      <c r="I27" s="67"/>
      <c r="K27" s="67"/>
      <c r="M27" s="67"/>
      <c r="O27" s="67"/>
    </row>
    <row r="28" spans="1:15" ht="15.75">
      <c r="A28" s="89"/>
      <c r="C28" s="67"/>
      <c r="E28" s="67"/>
      <c r="G28" s="67"/>
      <c r="I28" s="67"/>
      <c r="K28" s="67"/>
      <c r="M28" s="67"/>
      <c r="O28" s="67"/>
    </row>
    <row r="29" spans="1:15" ht="15.75">
      <c r="A29" s="89"/>
      <c r="C29" s="67"/>
      <c r="E29" s="67"/>
      <c r="G29" s="67"/>
      <c r="I29" s="67"/>
      <c r="K29" s="67"/>
      <c r="M29" s="67"/>
      <c r="O29" s="67"/>
    </row>
    <row r="30" spans="1:15" ht="15.75">
      <c r="A30" s="89"/>
      <c r="C30" s="67"/>
      <c r="E30" s="67"/>
      <c r="G30" s="67"/>
      <c r="I30" s="67"/>
      <c r="K30" s="67"/>
      <c r="M30" s="67"/>
      <c r="O30" s="67"/>
    </row>
    <row r="31" spans="1:15" ht="15.75">
      <c r="A31" s="89"/>
      <c r="C31" s="67"/>
      <c r="E31" s="67"/>
      <c r="G31" s="67"/>
      <c r="I31" s="67"/>
      <c r="K31" s="67"/>
      <c r="M31" s="67"/>
      <c r="O31" s="67"/>
    </row>
    <row r="32" spans="1:15" ht="15.75">
      <c r="A32" s="89"/>
      <c r="C32" s="67"/>
      <c r="E32" s="67"/>
      <c r="G32" s="67"/>
      <c r="I32" s="67"/>
      <c r="K32" s="67"/>
      <c r="M32" s="67"/>
      <c r="O32" s="67"/>
    </row>
    <row r="33" spans="3:10" ht="15.75">
      <c r="C33" s="25"/>
      <c r="D33" s="25"/>
      <c r="E33" s="25"/>
      <c r="F33" s="25"/>
      <c r="G33" s="25"/>
      <c r="H33" s="25"/>
      <c r="J33" s="25"/>
    </row>
    <row r="34" spans="1:15" ht="15.75">
      <c r="A34" s="39" t="s">
        <v>39</v>
      </c>
      <c r="B34" s="39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3:15" ht="15.75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96" t="s">
        <v>133</v>
      </c>
    </row>
    <row r="36" spans="3:10" ht="15.75">
      <c r="C36" s="25"/>
      <c r="D36" s="25"/>
      <c r="E36" s="25"/>
      <c r="F36" s="25"/>
      <c r="G36" s="25"/>
      <c r="H36" s="25"/>
      <c r="J36" s="25"/>
    </row>
    <row r="37" spans="3:10" ht="15.75">
      <c r="C37" s="25"/>
      <c r="D37" s="25"/>
      <c r="E37" s="25"/>
      <c r="F37" s="25"/>
      <c r="G37" s="25"/>
      <c r="H37" s="25"/>
      <c r="J37" s="25"/>
    </row>
    <row r="38" spans="3:10" ht="15.75">
      <c r="C38" s="25"/>
      <c r="D38" s="25"/>
      <c r="E38" s="25"/>
      <c r="F38" s="25"/>
      <c r="G38" s="25"/>
      <c r="H38" s="25"/>
      <c r="J38" s="25"/>
    </row>
    <row r="39" spans="3:10" ht="15.75">
      <c r="C39" s="25"/>
      <c r="D39" s="25"/>
      <c r="E39" s="25"/>
      <c r="F39" s="25"/>
      <c r="G39" s="25"/>
      <c r="H39" s="25"/>
      <c r="J39" s="25"/>
    </row>
    <row r="40" spans="3:10" ht="15.75">
      <c r="C40" s="25"/>
      <c r="D40" s="25"/>
      <c r="E40" s="25"/>
      <c r="F40" s="25"/>
      <c r="G40" s="25"/>
      <c r="H40" s="25"/>
      <c r="J40" s="25"/>
    </row>
    <row r="41" spans="3:10" ht="15.75">
      <c r="C41" s="25"/>
      <c r="D41" s="25"/>
      <c r="E41" s="25"/>
      <c r="F41" s="25"/>
      <c r="G41" s="25"/>
      <c r="H41" s="25"/>
      <c r="J41" s="25"/>
    </row>
    <row r="42" spans="3:10" ht="15.75">
      <c r="C42" s="25"/>
      <c r="D42" s="25"/>
      <c r="E42" s="25"/>
      <c r="F42" s="25"/>
      <c r="G42" s="25"/>
      <c r="H42" s="25"/>
      <c r="J42" s="25"/>
    </row>
    <row r="43" spans="3:10" ht="15.75">
      <c r="C43" s="25"/>
      <c r="D43" s="25"/>
      <c r="E43" s="25"/>
      <c r="F43" s="25"/>
      <c r="G43" s="25"/>
      <c r="H43" s="25"/>
      <c r="J43" s="25"/>
    </row>
    <row r="44" spans="3:10" ht="15.75">
      <c r="C44" s="25"/>
      <c r="D44" s="25"/>
      <c r="E44" s="25"/>
      <c r="F44" s="25"/>
      <c r="G44" s="25"/>
      <c r="H44" s="25"/>
      <c r="J44" s="25"/>
    </row>
    <row r="45" spans="3:10" ht="15.75">
      <c r="C45" s="25"/>
      <c r="D45" s="25"/>
      <c r="E45" s="25"/>
      <c r="F45" s="25"/>
      <c r="G45" s="25"/>
      <c r="H45" s="25"/>
      <c r="J45" s="25"/>
    </row>
    <row r="51" ht="21.75" customHeight="1"/>
    <row r="53" s="20" customFormat="1" ht="15.75"/>
    <row r="54" s="20" customFormat="1" ht="15.75"/>
    <row r="55" s="20" customFormat="1" ht="15.75"/>
    <row r="75" ht="21.75" customHeight="1"/>
  </sheetData>
  <mergeCells count="2">
    <mergeCell ref="C5:O5"/>
    <mergeCell ref="C6:O6"/>
  </mergeCells>
  <printOptions horizontalCentered="1"/>
  <pageMargins left="0.35433070866141736" right="0.1968503937007874" top="0.5905511811023623" bottom="0.1968503937007874" header="0.5118110236220472" footer="0.1968503937007874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ACCOUNTANTS AND MANAGEMENT CONSULTANTS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ACCOUNTANTS AND MANAGEMENT CONSULTANTS CO.,LTD.</dc:creator>
  <cp:keywords/>
  <dc:description/>
  <cp:lastModifiedBy>Kanokkhan Kosol</cp:lastModifiedBy>
  <cp:lastPrinted>2004-11-15T05:27:38Z</cp:lastPrinted>
  <dcterms:created xsi:type="dcterms:W3CDTF">1998-11-05T08:50:11Z</dcterms:created>
  <dcterms:modified xsi:type="dcterms:W3CDTF">2004-11-15T05:28:55Z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1809987939</vt:i4>
  </property>
  <property fmtid="{D5CDD505-2E9C-101B-9397-08002B2CF9AE}" pid="3" name="_EmailSubject">
    <vt:lpwstr>Soft files</vt:lpwstr>
  </property>
  <property fmtid="{D5CDD505-2E9C-101B-9397-08002B2CF9AE}" pid="4" name="_AuthorEmail">
    <vt:lpwstr>nittaya.janesri@rsmnw.com</vt:lpwstr>
  </property>
  <property fmtid="{D5CDD505-2E9C-101B-9397-08002B2CF9AE}" pid="5" name="_AuthorEmailDisplayName">
    <vt:lpwstr>Nittaya Janesri</vt:lpwstr>
  </property>
  <property fmtid="{D5CDD505-2E9C-101B-9397-08002B2CF9AE}" pid="6" name="_PreviousAdHocReviewCycleID">
    <vt:i4>916065369</vt:i4>
  </property>
</Properties>
</file>