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740" tabRatio="875" firstSheet="13" activeTab="17"/>
  </bookViews>
  <sheets>
    <sheet name="0000" sheetId="1" state="veryHidden" r:id="rId1"/>
    <sheet name="1000" sheetId="2" state="veryHidden" r:id="rId2"/>
    <sheet name="2000" sheetId="3" state="veryHidden" r:id="rId3"/>
    <sheet name="3000" sheetId="4" state="veryHidden" r:id="rId4"/>
    <sheet name="4000" sheetId="5" state="veryHidden" r:id="rId5"/>
    <sheet name="5000" sheetId="6" state="veryHidden" r:id="rId6"/>
    <sheet name="6000" sheetId="7" state="veryHidden" r:id="rId7"/>
    <sheet name="7000" sheetId="8" state="veryHidden" r:id="rId8"/>
    <sheet name="8000" sheetId="9" state="veryHidden" r:id="rId9"/>
    <sheet name="9000" sheetId="10" state="veryHidden" r:id="rId10"/>
    <sheet name="a000" sheetId="11" state="veryHidden" r:id="rId11"/>
    <sheet name="b000" sheetId="12" state="veryHidden" r:id="rId12"/>
    <sheet name="KFI" sheetId="13" r:id="rId13"/>
    <sheet name="CCIS" sheetId="14" r:id="rId14"/>
    <sheet name="CCBS" sheetId="15" r:id="rId15"/>
    <sheet name="CCCFS" sheetId="16" r:id="rId16"/>
    <sheet name="CCSE1" sheetId="17" r:id="rId17"/>
    <sheet name="Notes" sheetId="18" r:id="rId18"/>
  </sheets>
  <definedNames>
    <definedName name="_Regression_Int" localSheetId="13" hidden="1">1</definedName>
    <definedName name="BS">'CCIS'!#REF!</definedName>
    <definedName name="EXP">'CCIS'!#REF!</definedName>
    <definedName name="NOTES">'CCIS'!#REF!</definedName>
    <definedName name="PL">'CCIS'!$B$5:$G$12</definedName>
    <definedName name="_xlnm.Print_Area" localSheetId="14">'CCBS'!$A$1:$H$52</definedName>
    <definedName name="_xlnm.Print_Area" localSheetId="17">'Notes'!$A$263:$I$319</definedName>
    <definedName name="Print_Area_MI">'CCIS'!$B$5:$G$12</definedName>
    <definedName name="_xlnm.Print_Titles" localSheetId="14">'CCBS'!$2:$6</definedName>
  </definedNames>
  <calcPr fullCalcOnLoad="1"/>
</workbook>
</file>

<file path=xl/sharedStrings.xml><?xml version="1.0" encoding="utf-8"?>
<sst xmlns="http://schemas.openxmlformats.org/spreadsheetml/2006/main" count="673" uniqueCount="553">
  <si>
    <t xml:space="preserve">a court order under Section 176(10) of the Companies Act, 1965 (the "Act") to present a </t>
  </si>
  <si>
    <t xml:space="preserve">i) </t>
  </si>
  <si>
    <t>Net loss for the year</t>
  </si>
  <si>
    <t>proposed Scheme of Arrangement ("SOA") to restructure the Group's and the Company's</t>
  </si>
  <si>
    <t xml:space="preserve">ii) </t>
  </si>
  <si>
    <t>a restraining order ("RO") prohibiting all lenders and creditors from taking any action against</t>
  </si>
  <si>
    <t>the proposed SOA.</t>
  </si>
  <si>
    <t>borrowings with its lenders and creditors; and</t>
  </si>
  <si>
    <t xml:space="preserve">the Group and the Company or its assets including enforcing any security pending approval of </t>
  </si>
  <si>
    <t>8)   Empress Cruise Lines Sdn Bhd</t>
  </si>
  <si>
    <t>9)   Metroplex Trading Sdn Bhd</t>
  </si>
  <si>
    <t>11)  Farmstead Products Sdn Bhd</t>
  </si>
  <si>
    <t>12)  Ekabina Sdn Bhd</t>
  </si>
  <si>
    <t>The Order to convene Creditors' Meeting is in respect of the Company and its subsidiaries as follows :-</t>
  </si>
  <si>
    <t>CHRISTINE ANN GOON (MAICSA No : 0753399)</t>
  </si>
  <si>
    <t>Metroplex Holdings</t>
  </si>
  <si>
    <t xml:space="preserve">Management </t>
  </si>
  <si>
    <t xml:space="preserve">and operation </t>
  </si>
  <si>
    <t>of hotel</t>
  </si>
  <si>
    <t>changes in equity and consolidated cash flow statement of the Group incorporate the unaudited</t>
  </si>
  <si>
    <t xml:space="preserve">management accounts of one of the Company's subsidiaries, namely, Legend International </t>
  </si>
  <si>
    <t>Laundry services</t>
  </si>
  <si>
    <t>Funland  Sdn Bhd</t>
  </si>
  <si>
    <t>Resorts Limited, as the audited financial statements of this subsidiary are not available.</t>
  </si>
  <si>
    <t>Related Parties</t>
  </si>
  <si>
    <t xml:space="preserve">discharge themselves from this case.  No further direction was given by the Judge. The Plaintiff's </t>
  </si>
  <si>
    <t>To-date the Court have not fixed a date for hearing.</t>
  </si>
  <si>
    <t>Defendant's failure to execute or complete works in accordance with the terms and the time-frame</t>
  </si>
  <si>
    <t>of work done under the sub-contract.</t>
  </si>
  <si>
    <t xml:space="preserve">of the sub-contract. The Defendant is counter-claiming RM2,351,000 for the balance outstanding </t>
  </si>
  <si>
    <t xml:space="preserve">The Plaintiff (a wholly-owned subsidiary) is claiming RM243,000 together with ancillary relief from </t>
  </si>
  <si>
    <t>The Plaintiff is claiming for damages in excess of RM2,000,000 arising from, inter alia, the</t>
  </si>
  <si>
    <t xml:space="preserve">the Defendant for the balance of the price of goods and transportation charges.  The Defendant </t>
  </si>
  <si>
    <t>delayed delivery of goods.</t>
  </si>
  <si>
    <t xml:space="preserve">has made a counter-claim against the Plaintiff for RM1,215,000 for non-delivery or defective or </t>
  </si>
  <si>
    <t>The Plaintiff (a wholly-owned subsidiary) is suing the Defendant for RM51.7 million as damages</t>
  </si>
  <si>
    <t xml:space="preserve">for wrongful termination of the building contract undertaken by the Defendant on the Plaintiff's </t>
  </si>
  <si>
    <t>behalf. In defending this claim, the Defendant has counter-claimed against the Plaintiff a sum of</t>
  </si>
  <si>
    <t xml:space="preserve">interim payment totalling RM45.5 million.  </t>
  </si>
  <si>
    <t xml:space="preserve">RM61.2 million (which sum is disputed by the Plaintiff) and has also made an application for </t>
  </si>
  <si>
    <t>EPS - Basic (sen)</t>
  </si>
  <si>
    <t xml:space="preserve">       - Diluted (sen)</t>
  </si>
  <si>
    <t>Currency translation difference</t>
  </si>
  <si>
    <t xml:space="preserve">For the financial year-to-date, there were no issuances and repayment of debt and equity securities. </t>
  </si>
  <si>
    <t>Condensed Consolidated Cash Flow Statement</t>
  </si>
  <si>
    <t>claim against the Plaintiff.</t>
  </si>
  <si>
    <t>The Defendants have denied the claims as without merit in its defence and have made a counter-</t>
  </si>
  <si>
    <t xml:space="preserve">Basic loss per share of the Group is calculated by dividing the net loss attributable to shareholders </t>
  </si>
  <si>
    <t xml:space="preserve">million for the current quarter, while pre-tax profit for the previous year's corresponding quarter stood </t>
  </si>
  <si>
    <t>compared to a pre-tax loss of RM6.4 million in the immediate preceding quarter, while revenue was</t>
  </si>
  <si>
    <t>the immediate preceding quarter to RM8.7 million in the current quarter. Pre-tax loss stood at RM18.2</t>
  </si>
  <si>
    <t>million in the current quarter compared to RM16.2 million in the immediate preceding quarter.</t>
  </si>
  <si>
    <t xml:space="preserve">The Plaintiff took action against the Defendant for failing to complete works in accordance with </t>
  </si>
  <si>
    <t xml:space="preserve">of RM1,778,000 arising from costs incurred in completing the remaining works,  general damages, </t>
  </si>
  <si>
    <t xml:space="preserve">the terms of the contract and within the time stipulated. The Plaintiff is claiming special damages </t>
  </si>
  <si>
    <t>The Condensed Consolidated Income Statements should be read in conjunction with the Annual Financial Report</t>
  </si>
  <si>
    <t>The Condensed Consolidated Cash Flow  Statement should be read in conjunction with the Annual</t>
  </si>
  <si>
    <t>The Condensed Consolidated Balance Sheet should be read in conjunction with the Annual Financial</t>
  </si>
  <si>
    <t xml:space="preserve">      amounting to RM30,000.</t>
  </si>
  <si>
    <t>*  Loans totalling RM656,515,000 were secured by way of corporate guarantees of the Company.</t>
  </si>
  <si>
    <t>There was no purchase of quoted securities for the current quarter.</t>
  </si>
  <si>
    <t xml:space="preserve">          Included in the results of the Group were losses arising from the disposal of quoted securities</t>
  </si>
  <si>
    <t>(b)  Included in the results of the Group were gains arising from the sale of property, plant and equipment</t>
  </si>
  <si>
    <t xml:space="preserve">          amounting to RM676,000. The proceeds from the disposals were RM96,000.</t>
  </si>
  <si>
    <t>The condensed financial statements for the financial quarter ended 30 April 2004 are unaudited and</t>
  </si>
  <si>
    <t>10)  Jumantan Sdn Bhd</t>
  </si>
  <si>
    <t>dated 18 December 1995 (as amended by supplemental Deed Polls dated 29 April 1997 and 20 August</t>
  </si>
  <si>
    <t>have been prepared in accordance with Accounting Standard MASB 26 (Interim Financial Reporting)</t>
  </si>
  <si>
    <t>for operation</t>
  </si>
  <si>
    <t>of quarry</t>
  </si>
  <si>
    <t>managing of</t>
  </si>
  <si>
    <t>(c)</t>
  </si>
  <si>
    <t>The Company has no distributable reserves from which a dividend may be declared.</t>
  </si>
  <si>
    <t>There were no material events subsequent to the end of the financial quarter.</t>
  </si>
  <si>
    <t>The consolidated income statement, consolidated balance sheet, consolidated statement of</t>
  </si>
  <si>
    <t xml:space="preserve">1999 respectively).  Each warrant entitles its registered holder to subscribe for one new ordinary </t>
  </si>
  <si>
    <t>Judgement was given on 5 October 2001, whereby the Plaintiff was ordered to pay the Defendant</t>
  </si>
  <si>
    <t>Notes</t>
  </si>
  <si>
    <t>There were no material changes in estimates of amounts reported in prior interim periods of the current</t>
  </si>
  <si>
    <t>The Group's property investment division recorded a revenue of RM10 million for the current quarter</t>
  </si>
  <si>
    <t>RM7.3 million for the current quarter as compared to a pre-tax profit of RM15.9 million in the immediate</t>
  </si>
  <si>
    <t xml:space="preserve">The property development division reported a pre-tax loss of RM3.5 million in the current quarter  </t>
  </si>
  <si>
    <t xml:space="preserve">For the construction, quarrying, trading and others division,  revenue increased from RM6.2 million in </t>
  </si>
  <si>
    <t>affected by higher interest costs until its</t>
  </si>
  <si>
    <t>Requirements of Bursa Malaysia Securities Berhad.</t>
  </si>
  <si>
    <t>issued by the Malaysian Accounting Standards Board ("MASB") and Chapter 9, part K of the Listing</t>
  </si>
  <si>
    <t>The financial statements of the Group and the Company have been prepared on a going concern</t>
  </si>
  <si>
    <t>proposed restructuring exercise, which is conditional upon the approval of amongst others, the</t>
  </si>
  <si>
    <t>shareholders, lenders and regulatory authorities.  The outcome of the proposed restructuring</t>
  </si>
  <si>
    <t>is uncertain as at the date of the report.</t>
  </si>
  <si>
    <t>As at the date hereof, the Company was contingently liable in respect of charges over properties, pledges</t>
  </si>
  <si>
    <t>The hotel and leisure division registered a lower revenue of RM51.3 million for the current quarter</t>
  </si>
  <si>
    <t>compared to a revenue of RM12.2 million for the immediate preceding quarter. Pre-tax profit stood at</t>
  </si>
  <si>
    <t>relief is available and also due to certain expenses being disallowed for deduction for tax purposes.</t>
  </si>
  <si>
    <t xml:space="preserve">which are not allowed to be set-off against profits of other subsidiaries within the Group as no group </t>
  </si>
  <si>
    <t>as at the date of this announcement except for the following :</t>
  </si>
  <si>
    <t>There were no corporate proposals that have been announced by the Company that were not completed</t>
  </si>
  <si>
    <t xml:space="preserve">The construction, quarrying, trading and others division recorded a  pre-tax loss of RM18.2 million for </t>
  </si>
  <si>
    <t xml:space="preserve">debts, including compromising the debts of the lenders and creditors of the Group and of the </t>
  </si>
  <si>
    <t>of the shareholders, lenders and creditors of the Group and of the Company.</t>
  </si>
  <si>
    <t xml:space="preserve">Company.  The successful implementation of the restructuring exercise is dependent on the support </t>
  </si>
  <si>
    <t>On 26 February 2004, the High Court of Malaya has granted an extension of the RO under Section</t>
  </si>
  <si>
    <t>176 of the Companies Act, 1965 to 21 July 2004 to enable the Group to continue to work on its debt</t>
  </si>
  <si>
    <t>restructuring with its lenders and creditors. The Court has further granted the Order to convene</t>
  </si>
  <si>
    <t>Creditors' Meeting by 30 June 2004.</t>
  </si>
  <si>
    <t>liabilities in the financial statements of the Group and the Company, the final outcome of which</t>
  </si>
  <si>
    <t>exercise could result in adjustments to certain balances and to the classification of assets and</t>
  </si>
  <si>
    <t xml:space="preserve">of RM96,901,000 and RM98,512,000 and accumulated losses of RM527,540,000 and </t>
  </si>
  <si>
    <t xml:space="preserve">course of business.  As at 31 January 2004, the Group and the Company incurred net losses </t>
  </si>
  <si>
    <t xml:space="preserve">RM210,818,000 respectively.  The ability of the Group and the Company to continue as a going </t>
  </si>
  <si>
    <t xml:space="preserve">concern is dependent on the successful completion of the proposed restructuring exercise. The </t>
  </si>
  <si>
    <t xml:space="preserve">financial statements of the Group and the Company do not include any adjustments to the </t>
  </si>
  <si>
    <t>amounts and classification of assets and liabilities that might be necessary should the Group</t>
  </si>
  <si>
    <t>basis which contemplates the realisation of assets and the liquidation of liabilities in the normal</t>
  </si>
  <si>
    <t>compared to the corresponding financial quarter in the previous year</t>
  </si>
  <si>
    <t xml:space="preserve">Review of Performance of the Company and its subsidiaries in the current financial quarter </t>
  </si>
  <si>
    <t>RM3 million compared to RM12.6 million in the immediate preceding quarter.</t>
  </si>
  <si>
    <t>The objective of the restructuring exercise which encompasses the proposed SOA, is to restructure</t>
  </si>
  <si>
    <t xml:space="preserve">the financing facilities of the Group and of the Company so that it may resume normal operations, </t>
  </si>
  <si>
    <t>return to profitability and service its restructured obligations.</t>
  </si>
  <si>
    <t xml:space="preserve">given to financial institutions and corporations in respect of credit facilities granted to subsidiaries. </t>
  </si>
  <si>
    <t xml:space="preserve">of quoted shares and guarantees to the extent of RM661,224,000 (31 January 2004 : RM651,826,000) </t>
  </si>
  <si>
    <t>the completion of work together with interest thereon and a further RM157,000 being the estimated</t>
  </si>
  <si>
    <t xml:space="preserve">is counter-claiming RM1,482,000 for liquidated and ascertained damages arising from the delay in </t>
  </si>
  <si>
    <t xml:space="preserve">to proceed with its litigation was allowed by the Court but the order was made subject to the </t>
  </si>
  <si>
    <t>leave before executing on the judgement, if any. The trial of the case is now scheduled for July 2004.</t>
  </si>
  <si>
    <t xml:space="preserve">contition that in the event judgement is obtained by the Plaintiff it must return to the Court to obtain </t>
  </si>
  <si>
    <t>(RO) pursuant to Section 176(10) of the Companies Act, 1965.</t>
  </si>
  <si>
    <t>The case has been adjourned to a later date for mention pending expiry of the Restraining Order</t>
  </si>
  <si>
    <t>claims.  To-date, the Plaintiff's solicitors have not received a clarification from the Court.</t>
  </si>
  <si>
    <t xml:space="preserve">RM315,000.  The Plaintiff has filed an appeal and is seeking the Court's clarification on certain </t>
  </si>
  <si>
    <t>The Swap Agreement was made with a view of forming a strategic business alliance in the</t>
  </si>
  <si>
    <t xml:space="preserve">Philippines.  However, such alliance is no longer feasible under the current economic situation </t>
  </si>
  <si>
    <t>of Agreement on 23 August 2001.</t>
  </si>
  <si>
    <t>and the parties to the Swap Agreement have agreed to rescind it by entering into a Memorandum</t>
  </si>
  <si>
    <t>negotiations is now in progress.</t>
  </si>
  <si>
    <t xml:space="preserve">Under the Memorandum of Agreement, the Company will return the Sinophil shares to Sinophil </t>
  </si>
  <si>
    <t>in exchange for the LIR shares, whereupon the Company's equity interest in LIR will revert to</t>
  </si>
  <si>
    <t xml:space="preserve">local authorities is pending the redemption of Sinophil shares pledged with the banks, of which </t>
  </si>
  <si>
    <t xml:space="preserve">85% from the current 60%.  The application of rescission of the Sinophil share swap with the </t>
  </si>
  <si>
    <t>compared to RM6 million previously. Revenue for the current quarter was RM3 million. No revenue</t>
  </si>
  <si>
    <t>the current quarter compared to RM11.9 million previously. However, revenue increased by RM2.3 million</t>
  </si>
  <si>
    <t>Before Tax</t>
  </si>
  <si>
    <t>to-date</t>
  </si>
  <si>
    <t>Material Changes in Quarterly Results</t>
  </si>
  <si>
    <t>INDIVIDUAL QUARTER</t>
  </si>
  <si>
    <t xml:space="preserve">share of 50 sen each in the Company at a subscription price of RM2.15 per share. The expiry date of </t>
  </si>
  <si>
    <t>31.1.2004</t>
  </si>
  <si>
    <t xml:space="preserve">The Plaintiff's application to intervene into the proceedings pertaining to the RO and to obtain leave </t>
  </si>
  <si>
    <t xml:space="preserve">solicitors have filed an application for case management to obtain further directions. </t>
  </si>
  <si>
    <t>Net tangible assets per share (sen)</t>
  </si>
  <si>
    <t>Quarter</t>
  </si>
  <si>
    <t>3 months ended 30 April 2004</t>
  </si>
  <si>
    <t>3 months ended 30 April 2003</t>
  </si>
  <si>
    <t>and the Company be unable to continue as a going concern.</t>
  </si>
  <si>
    <t>financial quarter or in prior financial years that have a material effect in the current financial period.</t>
  </si>
  <si>
    <t>Group during the financial period ended 30 April 2004.</t>
  </si>
  <si>
    <t>30 April 2004 were as follows:</t>
  </si>
  <si>
    <t>The Plaintiff is claiming RM1,952,000 for unpaid amount of works completed and a further</t>
  </si>
  <si>
    <t xml:space="preserve">RM490,000 for loss of profits. The Defendant has counter-claimed RM3,670,000 for delay in the </t>
  </si>
  <si>
    <t>The Plaintiffs are suing the Defendants (both subsidiaries) for USD20.9 million (approximately</t>
  </si>
  <si>
    <t>RM79.4 million) and Peso9.9 million (approximately RM747,000) arising from the alleged</t>
  </si>
  <si>
    <t>breach of contract by the Defendants under the superstructure contract in respect of a hotel</t>
  </si>
  <si>
    <t>project in Subic, Philippines.</t>
  </si>
  <si>
    <t>International Resorts Limited and Subic Legend Resorts and Casino Inc. ("Defendants")</t>
  </si>
  <si>
    <t xml:space="preserve">Geahin Engineering Berhad and Geahin International (Subic) Inc ("Plaintiffs") vs Legend </t>
  </si>
  <si>
    <t>heard. The Defendants' application to dismiss the case is still pending in the Court.</t>
  </si>
  <si>
    <t>The Defendant's application for interim payment was dismissed with costs by the Court.  The</t>
  </si>
  <si>
    <t>Summary of Key Financial Information</t>
  </si>
  <si>
    <t xml:space="preserve">are consistent with those applied in the audited annual financial statements for the year ended </t>
  </si>
  <si>
    <t>inviting for tenders for the completion of the remaining works and general damages alleged to have</t>
  </si>
  <si>
    <t xml:space="preserve">Current </t>
  </si>
  <si>
    <t>Comparative</t>
  </si>
  <si>
    <t>Taxation</t>
  </si>
  <si>
    <t xml:space="preserve">Investments in Associate and Joint Ventures </t>
  </si>
  <si>
    <t>Other Investments</t>
  </si>
  <si>
    <t>Shareholders' Fund</t>
  </si>
  <si>
    <t>Long  Term Liabilities</t>
  </si>
  <si>
    <t>Borrowings</t>
  </si>
  <si>
    <t>Bonds (Debt securities)</t>
  </si>
  <si>
    <t>Property, Plant and Equipment</t>
  </si>
  <si>
    <t>Non-cash items</t>
  </si>
  <si>
    <t>Changes in working capital</t>
  </si>
  <si>
    <t>Net cash flows from operating activities</t>
  </si>
  <si>
    <t>Net Change in Cash &amp; Cash Equivalents</t>
  </si>
  <si>
    <t>Cash &amp; Cash Equivalents at beginning of year</t>
  </si>
  <si>
    <t>Reserve</t>
  </si>
  <si>
    <t>attributable to</t>
  </si>
  <si>
    <t>Retained</t>
  </si>
  <si>
    <t>Balance at beginning of year</t>
  </si>
  <si>
    <t>Balance at end of period</t>
  </si>
  <si>
    <t>Profits/(Losses)</t>
  </si>
  <si>
    <t xml:space="preserve">at RM5.9 million on the back of a revenue of RM10.9 million. </t>
  </si>
  <si>
    <t>The property development division reported a pre-tax loss of RM3.5 million for the current quarter</t>
  </si>
  <si>
    <t>was recognised in the similar quarter in previous year.</t>
  </si>
  <si>
    <t>from RM6.4 million in the previous year's corresponding quarter to RM8.7 million in the current quarter.</t>
  </si>
  <si>
    <t>company have reported as follow:-</t>
  </si>
  <si>
    <t>PRECEDING YEAR</t>
  </si>
  <si>
    <t>CORRESPONDING</t>
  </si>
  <si>
    <t>TO DATE</t>
  </si>
  <si>
    <t>For the current quarter and financial year-to-date, the Group is not involved in any business combination,</t>
  </si>
  <si>
    <t xml:space="preserve">acquisition or disposal of subsidiaries and long term investments, restructuring or discontinuance of </t>
  </si>
  <si>
    <t>operations.</t>
  </si>
  <si>
    <t>The significant related party transactions undertaken by the Group and the Company with its related parties</t>
  </si>
  <si>
    <t>during the financial year-to-date were as follows:</t>
  </si>
  <si>
    <t xml:space="preserve">Repayments of revolving credits and term loans </t>
  </si>
  <si>
    <t>Increase in revolving credits and term loans</t>
  </si>
  <si>
    <t xml:space="preserve">The disproportionate taxation charge of the Group arises mainly due to tax losses of certain subsidiaries </t>
  </si>
  <si>
    <t>PERIOD</t>
  </si>
  <si>
    <t>Profit/(loss) before tax</t>
  </si>
  <si>
    <t>Profit/(loss) after tax and minority interest</t>
  </si>
  <si>
    <t>Net profit/(loss) for the period</t>
  </si>
  <si>
    <t>Dividend per sen (sen)</t>
  </si>
  <si>
    <t>AS AT END OF CURRENT QUARTER</t>
  </si>
  <si>
    <t>AS AT PRECEDING FINANCIAL YEAR END</t>
  </si>
  <si>
    <t>Net tangible assets per share (RM)</t>
  </si>
  <si>
    <t>Profit/(loss) from operations</t>
  </si>
  <si>
    <t>Gross interest income</t>
  </si>
  <si>
    <t xml:space="preserve">The proposed SOA will involve, inter alia, a capital reduction by the Company and the restructuring </t>
  </si>
  <si>
    <t>Gross Interest expense</t>
  </si>
  <si>
    <t xml:space="preserve"> Taxation</t>
  </si>
  <si>
    <t xml:space="preserve"> Investing Results</t>
  </si>
  <si>
    <t xml:space="preserve"> Finance Costs</t>
  </si>
  <si>
    <t>to Capital</t>
  </si>
  <si>
    <t>attributable</t>
  </si>
  <si>
    <t>The Company did not issue any profit forecast and profit guarantee for this reporting quarter.</t>
  </si>
  <si>
    <t>(a)  There was no sale of unquoted investment for the current quarter.</t>
  </si>
  <si>
    <t>Quoted Securities</t>
  </si>
  <si>
    <t>(iii)  At market value</t>
  </si>
  <si>
    <t xml:space="preserve">(i)    At cost </t>
  </si>
  <si>
    <t>(ii)   At carrying value / book value</t>
  </si>
  <si>
    <t>v)</t>
  </si>
  <si>
    <t>Profit/(Loss) On Sale Of Unquoted Investments And/Or Properties</t>
  </si>
  <si>
    <t>to Revenue</t>
  </si>
  <si>
    <t xml:space="preserve"> Other Operating Income</t>
  </si>
  <si>
    <t xml:space="preserve"> Operating Expenses</t>
  </si>
  <si>
    <t xml:space="preserve"> Revenue</t>
  </si>
  <si>
    <t>Earnings per share</t>
  </si>
  <si>
    <t>[30/4/2004]</t>
  </si>
  <si>
    <t>[30/4/2003]</t>
  </si>
  <si>
    <t xml:space="preserve">3 Months </t>
  </si>
  <si>
    <t>3 Months</t>
  </si>
  <si>
    <t>Interim Report for the period ended 30 April 2004</t>
  </si>
  <si>
    <t>for the financial period ended 30 April 2004</t>
  </si>
  <si>
    <t>0.20</t>
  </si>
  <si>
    <t>Deferred tax assets</t>
  </si>
  <si>
    <t>Financial Report for the year ended 31 January 2004</t>
  </si>
  <si>
    <t>for the year ended 31 January 2004</t>
  </si>
  <si>
    <t>30.4.2004</t>
  </si>
  <si>
    <t>Period ended</t>
  </si>
  <si>
    <t>Reversal of revaluation deficit</t>
  </si>
  <si>
    <t>Realisation of revaluation reserve</t>
  </si>
  <si>
    <t>31 January 2004.</t>
  </si>
  <si>
    <t>In respect of the annual financial statement for the year ended 31 January 2004, the auditors of the</t>
  </si>
  <si>
    <t>1)   Metroplex Holdings Sdn Bhd</t>
  </si>
  <si>
    <t>2)   Maxi Murni Sdn Bhd</t>
  </si>
  <si>
    <t>3)   Peninsular Park Sdn Bhd</t>
  </si>
  <si>
    <t>4)   Metrobilt Construction Sdn Bhd</t>
  </si>
  <si>
    <t xml:space="preserve">5)   Maxrise Sdn Bhd </t>
  </si>
  <si>
    <t>6)   Metroplex Leasing and Credit Corporation Sdn Bhd</t>
  </si>
  <si>
    <t>7)   Vistasutra Sdn Bhd</t>
  </si>
  <si>
    <t>Net loss attributable to shareholders (RM'000)</t>
  </si>
  <si>
    <t>Weighted average number of ordinary shares in issue ('000)</t>
  </si>
  <si>
    <t>Basic loss per share (sen)</t>
  </si>
  <si>
    <t>Diluted loss per share</t>
  </si>
  <si>
    <t>Basic earnings/(loss) per share (sen)</t>
  </si>
  <si>
    <t>Condensed Consolidated Income Statements</t>
  </si>
  <si>
    <t>quarter ended</t>
  </si>
  <si>
    <t xml:space="preserve">cumulative </t>
  </si>
  <si>
    <t>As at</t>
  </si>
  <si>
    <t>Other Debtors and Prepayments</t>
  </si>
  <si>
    <t>Other Deferred Liabilities</t>
  </si>
  <si>
    <t>Adjustment for non-cash flow items</t>
  </si>
  <si>
    <t>Non-operating items (in investing / financing)</t>
  </si>
  <si>
    <t>Interest expenses</t>
  </si>
  <si>
    <t>Condensed Consolidated Statement of Changes in Equity</t>
  </si>
  <si>
    <t>Sale proceeds</t>
  </si>
  <si>
    <t>Quarter to-date</t>
  </si>
  <si>
    <t>Year to-date</t>
  </si>
  <si>
    <t>Company, and the Company will cease to have an interest in Sinophil's gains or losses.</t>
  </si>
  <si>
    <t>Upon completion of the rescission, Sinophil will cease to be a 21.9% associated company of the</t>
  </si>
  <si>
    <t>The Plaintiff is suing the Defendant for RM2,191,000 being the alleged payments outstanding for</t>
  </si>
  <si>
    <t xml:space="preserve">work completed, RM438,000 for damages for late payment and further sums totalling RM2,213,000 </t>
  </si>
  <si>
    <t xml:space="preserve">for alleged variations and additional work carried out and interest thereon and costs.  The Defendant </t>
  </si>
  <si>
    <t>The management of the Company together with their advisers are presently working on a</t>
  </si>
  <si>
    <t xml:space="preserve">settled the claim. As for the claim of USD20.9 million (approximately RM79.4 million), the </t>
  </si>
  <si>
    <t>The Plaintiff terminated the contract due to the Defendant's default in payment and is suing the</t>
  </si>
  <si>
    <t xml:space="preserve">Defendant for RM3,422,000 for work carried out.  The Defendant is counter-claiming RM19,030,000 </t>
  </si>
  <si>
    <t>of a housing project at a contract sum of RM6,495,000.</t>
  </si>
  <si>
    <t>completion of works, special damages of RM325,000 for the estimated additional costs involved in</t>
  </si>
  <si>
    <t>been suffered by the Defendant as a result of the Plaintiff's stoppage of works.</t>
  </si>
  <si>
    <t xml:space="preserve"> Profit / (Loss) from Operations</t>
  </si>
  <si>
    <t xml:space="preserve"> Profit / (Loss) before tax</t>
  </si>
  <si>
    <t xml:space="preserve"> Profit / (Loss) after tax</t>
  </si>
  <si>
    <t xml:space="preserve"> Net Profit / (Loss) for the period</t>
  </si>
  <si>
    <t xml:space="preserve">Basis of Preparation </t>
  </si>
  <si>
    <t>Audit Report</t>
  </si>
  <si>
    <t>Seasonal and Cyclical Factors</t>
  </si>
  <si>
    <t>A3.</t>
  </si>
  <si>
    <t>A2.</t>
  </si>
  <si>
    <t>A1.</t>
  </si>
  <si>
    <t>A4.</t>
  </si>
  <si>
    <t>Items affecting Net Income and Cash Flow</t>
  </si>
  <si>
    <t>A5.</t>
  </si>
  <si>
    <t>Changes in Estimates</t>
  </si>
  <si>
    <t>B1.</t>
  </si>
  <si>
    <t>A6.</t>
  </si>
  <si>
    <t>Issuance and Repayments</t>
  </si>
  <si>
    <t>A7.</t>
  </si>
  <si>
    <t>The accounting policies and methods of computation applied in the condensed financial statements</t>
  </si>
  <si>
    <t>Cash and Bank Balances</t>
  </si>
  <si>
    <t>Stocks</t>
  </si>
  <si>
    <t>Trade Creditors</t>
  </si>
  <si>
    <t>Other Creditors</t>
  </si>
  <si>
    <t>Short Term Borrowings</t>
  </si>
  <si>
    <t>Trade Debtors</t>
  </si>
  <si>
    <t>Property Development Expenditure</t>
  </si>
  <si>
    <t>[31/10/2002]</t>
  </si>
  <si>
    <t>(for computation)</t>
  </si>
  <si>
    <t>Net changes in operating assets</t>
  </si>
  <si>
    <t>Net changes in operating liabilities</t>
  </si>
  <si>
    <t>Cash received on acquisition of subsidiaries</t>
  </si>
  <si>
    <t>Year Ended</t>
  </si>
  <si>
    <t>A8.</t>
  </si>
  <si>
    <t xml:space="preserve">Profit(Loss) </t>
  </si>
  <si>
    <t>Total Assets</t>
  </si>
  <si>
    <t>Employed</t>
  </si>
  <si>
    <t>Property investment</t>
  </si>
  <si>
    <t>Construction, quarrying, trading and others</t>
  </si>
  <si>
    <t>Segmental Reporting</t>
  </si>
  <si>
    <t>A9.</t>
  </si>
  <si>
    <t>Net cash outflow from operating activities</t>
  </si>
  <si>
    <t>Net cash inflow from financing activities</t>
  </si>
  <si>
    <t>Year ended</t>
  </si>
  <si>
    <t>Stock Exchange.</t>
  </si>
  <si>
    <t xml:space="preserve">share capital).  Sinophil is a company incorporated in the Philippines and listed on the Philippine </t>
  </si>
  <si>
    <t>The Legend Hotel.</t>
  </si>
  <si>
    <t xml:space="preserve">The Plaintiff (a wholly-owned subsidiary) appointed the Defendant to carry out design works at </t>
  </si>
  <si>
    <t>(Company No. 5304-K)</t>
  </si>
  <si>
    <t xml:space="preserve">METROPLEX BERHAD </t>
  </si>
  <si>
    <t>ADDITIONAL INFORMATION</t>
  </si>
  <si>
    <t>A10.</t>
  </si>
  <si>
    <t>Material events subsequent to end of the interim financial period</t>
  </si>
  <si>
    <t>B2.</t>
  </si>
  <si>
    <t>B3.</t>
  </si>
  <si>
    <t>B4.</t>
  </si>
  <si>
    <t>B5.</t>
  </si>
  <si>
    <t>B6.</t>
  </si>
  <si>
    <t>The related parties are companies which are related parties by virtue of the fact that some of the directors</t>
  </si>
  <si>
    <t>and shareholders are also directors and shareholders of the Company.</t>
  </si>
  <si>
    <t>B7.</t>
  </si>
  <si>
    <t>B8.</t>
  </si>
  <si>
    <t>B9.</t>
  </si>
  <si>
    <t>B10.</t>
  </si>
  <si>
    <t>B11.</t>
  </si>
  <si>
    <t>B12.</t>
  </si>
  <si>
    <t>B13.</t>
  </si>
  <si>
    <t>The Group's operations were not affected by any seasonal or cyclical factors.</t>
  </si>
  <si>
    <t>Increase in syndicated bank guarantees (Called)</t>
  </si>
  <si>
    <t>Proceeds from issue of shares</t>
  </si>
  <si>
    <t>Repayment of redeemable bank guaranteed bonds</t>
  </si>
  <si>
    <t>Interest received</t>
  </si>
  <si>
    <t>Dividends received</t>
  </si>
  <si>
    <t>Condensed Consolidated Balance Sheet</t>
  </si>
  <si>
    <t>Cash &amp; Cash Equivalents at end of period</t>
  </si>
  <si>
    <t xml:space="preserve"> Minority Interests</t>
  </si>
  <si>
    <t>Cash Flow from Investing Activities</t>
  </si>
  <si>
    <t>Additions to property, plant and equipment</t>
  </si>
  <si>
    <t>Disposal of property, plant and equipment</t>
  </si>
  <si>
    <t>Disposal of quoted investments</t>
  </si>
  <si>
    <t>Disposal of subsidiary co</t>
  </si>
  <si>
    <t>Purchase of quoted investments</t>
  </si>
  <si>
    <t>Acquisition of subsidiaries</t>
  </si>
  <si>
    <t>Cash Flow from Financing Activities</t>
  </si>
  <si>
    <t>Repayment of redeemable bank guarantee bonds</t>
  </si>
  <si>
    <t>A11.</t>
  </si>
  <si>
    <t>Changes In Composition Of The Group</t>
  </si>
  <si>
    <t>A12.</t>
  </si>
  <si>
    <t>Commitments and Contingencies</t>
  </si>
  <si>
    <t xml:space="preserve">The warrants, which are quoted on the Kuala Lumpur Stock Exchange, are constituted by a Deed Poll </t>
  </si>
  <si>
    <t xml:space="preserve">The Plaintiff (a wholly-owned subsidiary) was appointed the main contractor of the Defendant's </t>
  </si>
  <si>
    <t>Kuala Lumpur.</t>
  </si>
  <si>
    <t>condominium project then known as Greenwood Condominiums, Taman Yarl, Jalan Klang Lama,</t>
  </si>
  <si>
    <t>sub-contract works for the interior decorations of The Legend Hotel.</t>
  </si>
  <si>
    <t xml:space="preserve">The Plaintiff (a wholly-owned subsidiary) entered into contracts with the Defendant to carry out </t>
  </si>
  <si>
    <t>work and the Defendant subsequently terminated the contract.</t>
  </si>
  <si>
    <t xml:space="preserve">Due to non-payment by the Defendant of works completed by the Plaintiff, the Plaintiff stopped </t>
  </si>
  <si>
    <t>CURRENT YEAR</t>
  </si>
  <si>
    <t>QUARTER</t>
  </si>
  <si>
    <t>RM'000</t>
  </si>
  <si>
    <t>(a)</t>
  </si>
  <si>
    <t>(b)</t>
  </si>
  <si>
    <t>CURRENT</t>
  </si>
  <si>
    <t>FINANCIAL</t>
  </si>
  <si>
    <t>YEAR END</t>
  </si>
  <si>
    <t>Intangible Assets</t>
  </si>
  <si>
    <t>Current Assets</t>
  </si>
  <si>
    <t>Current Liabilities</t>
  </si>
  <si>
    <t>Share Capital</t>
  </si>
  <si>
    <t>Reserves</t>
  </si>
  <si>
    <t>The property investment division reported a pre-tax profit of RM7.3 million against a revenue of RM10</t>
  </si>
  <si>
    <t>preceding quarter.</t>
  </si>
  <si>
    <t>the year ended 31 January 2004</t>
  </si>
  <si>
    <t xml:space="preserve">The Condensed Consolidated Statement of Changes in Equity should be read in conjunction with the Annual Financial Report for </t>
  </si>
  <si>
    <t>compared to RM69.4 million in the immediate preceding quarter. Pre-tax profit was RM15.6 million in the</t>
  </si>
  <si>
    <t>The substantial improvement of results for current quarter was contributed by a write-back of accumulated</t>
  </si>
  <si>
    <t>current quarter compared to pre-tax loss of RM36.5 million recorded in the immediate preceding quarter.</t>
  </si>
  <si>
    <t>depreciation and impairment losses.  The value of land and buildings has been brought forward without</t>
  </si>
  <si>
    <t>amendments from the last audited financial statements.</t>
  </si>
  <si>
    <t>the exercise period for the warrants is 20 December 2005.</t>
  </si>
  <si>
    <t xml:space="preserve">In view of the RO having been extended until 21 July 2004, all further legal proceedings are kept </t>
  </si>
  <si>
    <t>in abeyance.</t>
  </si>
  <si>
    <t>The Plaintiff has obtained interlocutory judgment in default for general damages of RM1,778,000.</t>
  </si>
  <si>
    <t xml:space="preserve">A hearing date to assess the general damages cannot be fixed until the expiry of the RO on </t>
  </si>
  <si>
    <t>21 July 2004.</t>
  </si>
  <si>
    <t>Defendant has filed an appeal against this decision. The case is now adjourned to a later date</t>
  </si>
  <si>
    <t>pending expiry of the RO pursuant to Section 176(10) of the Companies Act, 1965.</t>
  </si>
  <si>
    <t>With respect to the Peso 9.9 million (approximately RM747,000) claims, the parties have amicably</t>
  </si>
  <si>
    <t xml:space="preserve">Defendants are challenging the jurisdiction of the Court and are seeking the dismissal of the </t>
  </si>
  <si>
    <t>suit on the grounds inter alia, that the Philippine Court is not the proper forum for the case to be</t>
  </si>
  <si>
    <t>Net Current Liabilities</t>
  </si>
  <si>
    <t>Ringgit Malaysia Loan</t>
  </si>
  <si>
    <t>Secured</t>
  </si>
  <si>
    <t>Unsecured</t>
  </si>
  <si>
    <t>Total borrowings</t>
  </si>
  <si>
    <t>Repayable within 12 months</t>
  </si>
  <si>
    <t>Foreign Loan - US$</t>
  </si>
  <si>
    <t>Repayable after 12 months</t>
  </si>
  <si>
    <t>Hotel and leisure</t>
  </si>
  <si>
    <t>Property development</t>
  </si>
  <si>
    <t>ii)</t>
  </si>
  <si>
    <t>i)</t>
  </si>
  <si>
    <t>iii)</t>
  </si>
  <si>
    <t>Metroplex Trading Sdn Bhd ("Plaintiff") vs Ken Bina Sdn Bhd ("Defendant")</t>
  </si>
  <si>
    <t>iv)</t>
  </si>
  <si>
    <t>vi)</t>
  </si>
  <si>
    <t>Prospects</t>
  </si>
  <si>
    <t>Variance on Profit Forecast and Profit Guarantee</t>
  </si>
  <si>
    <t>Dividend</t>
  </si>
  <si>
    <t>Corporate Proposals</t>
  </si>
  <si>
    <t>Group Borrowings And Debt Securities</t>
  </si>
  <si>
    <t>Off Balance Sheet Financial Instruments</t>
  </si>
  <si>
    <t>The Group's borrowings and debt securities as at the end of the reporting quarter are as follows:-</t>
  </si>
  <si>
    <t>A total of 132,750,382 detachable warrants were issued in 1996 in conjunction with the issue of the 5%</t>
  </si>
  <si>
    <t>Redeemable Bank Guaranteed Bonds 1995/2000.</t>
  </si>
  <si>
    <t>Pilecon Engineering Sdn Bhd ("Plaintiff") vs. Metroplex Holdings Sdn Bhd (Defendant")</t>
  </si>
  <si>
    <t>Metrobilt Construction Sdn Bhd ("Plaintiff") vs JC &amp; MC Sdn Bhd ("Defendant")</t>
  </si>
  <si>
    <t>Metrobilt Construction Sdn Bhd ("Plaintiff") vs Pancasila Bersatu Sdn Bhd ("Defendant")</t>
  </si>
  <si>
    <t>Metroplex Holdings Sdn Bhd ("Plaintiff") vs Hirsch Bedner Associates Pte. Ltd ("Defendant")</t>
  </si>
  <si>
    <t>*</t>
  </si>
  <si>
    <t>hereof, a total of 132,690,172 warrants remain in issue.</t>
  </si>
  <si>
    <t>1984 to carry out piling works in respect of the Mall project.</t>
  </si>
  <si>
    <t>METROPLEX BERHAD (Company No. 5304-K)</t>
  </si>
  <si>
    <t>Material Litigations</t>
  </si>
  <si>
    <t>Revenue</t>
  </si>
  <si>
    <t>The Company and its subsidiaries have the following material litigations pending as at the date hereof :-</t>
  </si>
  <si>
    <t>There were no unusual items affecting the assets, liabilities, equity, net income or cash flows of the</t>
  </si>
  <si>
    <t>The Company does not have an approved share buy-back scheme.</t>
  </si>
  <si>
    <t>at as follows :-</t>
  </si>
  <si>
    <t xml:space="preserve">Included in the results of the Group are losses arising from the sale of quoted securities arrived  </t>
  </si>
  <si>
    <t>vii)</t>
  </si>
  <si>
    <t>Metrobilt Construction Sdn Bhd ("Plaintiff") vs Geahin Engineering Berhad ("Defendant")</t>
  </si>
  <si>
    <t>viii)</t>
  </si>
  <si>
    <t>Metrobilt Construction Sdn Bhd ("Plaintiff") vs Federal Furniture Industries Sdn Bhd ("Defendant")</t>
  </si>
  <si>
    <t xml:space="preserve">                       - Peso</t>
  </si>
  <si>
    <t xml:space="preserve">      CUMULATIVE QUARTER</t>
  </si>
  <si>
    <t>PRECEDING</t>
  </si>
  <si>
    <t xml:space="preserve">AS AT </t>
  </si>
  <si>
    <t>END OF</t>
  </si>
  <si>
    <t>Minority Interests</t>
  </si>
  <si>
    <t>Current</t>
  </si>
  <si>
    <t>Cost</t>
  </si>
  <si>
    <t xml:space="preserve">The Plaintiff (a wholly-owned subsidiary) was appointed  by the Defendant as the main contractor </t>
  </si>
  <si>
    <t xml:space="preserve">The Plaintiff entered into a piling contract with the Defendant ( a wholly-owned subsidiary) in </t>
  </si>
  <si>
    <t>30.4.2002</t>
  </si>
  <si>
    <t>Losses</t>
  </si>
  <si>
    <t xml:space="preserve">The proposed rescission of the Swap Agreement which the Company entered into in 1998.  Pursuant </t>
  </si>
  <si>
    <t>to the Swap Agreement,  the Company exchanged 28,988,500 shares which the Company owned in</t>
  </si>
  <si>
    <t>Legend International Resorts Limited ("LIR") (representing 25% of LIR's issued share capital) for</t>
  </si>
  <si>
    <t>date</t>
  </si>
  <si>
    <t>0.19</t>
  </si>
  <si>
    <t xml:space="preserve"> Remarks :  The results include a write-back of accumulated losses of a subsidiary upon its dissolution.</t>
  </si>
  <si>
    <t>Profit / (loss) before tax</t>
  </si>
  <si>
    <t>The Group will continue to work on its debt restructuring scheme which includes focusing on increasing</t>
  </si>
  <si>
    <t>the Group's gross revenue and operating margin. Meanwhile, the Group's results will continue to be</t>
  </si>
  <si>
    <t>affected by high interest expenses.</t>
  </si>
  <si>
    <t>The Group reported a  revenue and pre-tax profit of RM73 million and RM1.2 million respectively for the</t>
  </si>
  <si>
    <t xml:space="preserve">The hotel and leisure division recorded a pre-tax profit of RM15.6 million compared to pre-tax loss of </t>
  </si>
  <si>
    <t>RM19.8 million recorded previously. Revenue generated by this division increased by 21% from RM42.4</t>
  </si>
  <si>
    <t xml:space="preserve">million in the previous year's corresponding quarter to RM51.3 million in the current quarter. The sustantial </t>
  </si>
  <si>
    <t>The Group's revenue and pre-tax profit stood at RM73 million and RM1.2 million respectively in the</t>
  </si>
  <si>
    <t>corresponding quarter.</t>
  </si>
  <si>
    <t>current quarter compared to RM59.7 million and pre-tax loss of RM31.8 million in the previous year's</t>
  </si>
  <si>
    <t>preceding quarter,</t>
  </si>
  <si>
    <t>current quarter as compared to RM100.4 million and pre-tax loss of RM43.2 million in the immediate</t>
  </si>
  <si>
    <t>losses a subsidiary upon its dissolution amounting to RM24.2 million.</t>
  </si>
  <si>
    <t>2,418,750,000 shares in Sinophil Corporation ("Sinophil") (representing 21.9% of  Sinophil's issued</t>
  </si>
  <si>
    <t>31.1.2002</t>
  </si>
  <si>
    <t>METROPLEX BERHAD</t>
  </si>
  <si>
    <t>Significant Related Party Transactions</t>
  </si>
  <si>
    <t>MB &amp; Its Subsidiaries</t>
  </si>
  <si>
    <t>Nature of</t>
  </si>
  <si>
    <t>Transaction</t>
  </si>
  <si>
    <t>1)</t>
  </si>
  <si>
    <t>2)</t>
  </si>
  <si>
    <t>Sdn Bhd</t>
  </si>
  <si>
    <t>3)</t>
  </si>
  <si>
    <t xml:space="preserve">Metroplex Holdings </t>
  </si>
  <si>
    <t>4)</t>
  </si>
  <si>
    <t>Rental of floor</t>
  </si>
  <si>
    <t xml:space="preserve">space at The </t>
  </si>
  <si>
    <t>Mall</t>
  </si>
  <si>
    <t>Metroplex</t>
  </si>
  <si>
    <t>5)</t>
  </si>
  <si>
    <t>Prominview</t>
  </si>
  <si>
    <t>Jumantan Sdn Bhd</t>
  </si>
  <si>
    <t>Cergas Tegas</t>
  </si>
  <si>
    <t>Royalty fee</t>
  </si>
  <si>
    <t>Maxi Murni Sdn Bhd</t>
  </si>
  <si>
    <t>Anglo Eastern</t>
  </si>
  <si>
    <t>Plantations</t>
  </si>
  <si>
    <t>Management</t>
  </si>
  <si>
    <t>fees for</t>
  </si>
  <si>
    <t>oil palm estate</t>
  </si>
  <si>
    <t>Operating loss before changes in working capital</t>
  </si>
  <si>
    <t>Tax paid</t>
  </si>
  <si>
    <t>year-to-date is as follows :-</t>
  </si>
  <si>
    <t xml:space="preserve">The information relating to the Group's major segments by activities for the current financial </t>
  </si>
  <si>
    <t xml:space="preserve">The Group's property, plant and equipment are stated at cost or valuation less accumulated </t>
  </si>
  <si>
    <t>Tax charge for financial year-to-date</t>
  </si>
  <si>
    <t xml:space="preserve">Investments in quoted securities (excluding investment in an associated company) as at </t>
  </si>
  <si>
    <t xml:space="preserve">There was no movement in the warrants in issue during the financial year-to-date. As at the date </t>
  </si>
  <si>
    <t>by the weighted average number of ordinary shares in issue during the current reporting quarter</t>
  </si>
  <si>
    <t>and financial year-to-date.</t>
  </si>
  <si>
    <t>Year-to-</t>
  </si>
  <si>
    <t>The potential ordinary shares are anti-dilutive, thus the diluted and basic loss per share are the same.</t>
  </si>
  <si>
    <t>BY ORDER OF THE BOARD</t>
  </si>
  <si>
    <t>Company Secretary</t>
  </si>
  <si>
    <t>additional costs involved in engaging a third party to complete certain of the works.</t>
  </si>
  <si>
    <t>Total</t>
  </si>
  <si>
    <t>RM</t>
  </si>
  <si>
    <t>interest and costs against the Defendant.</t>
  </si>
  <si>
    <t xml:space="preserve">project in accordance with the contract and within the time frame provided.  </t>
  </si>
  <si>
    <t>from the Plaintiff for loss and damages arising from the Plaintiff's alleged failure to complete the</t>
  </si>
  <si>
    <t xml:space="preserve">The Court had on 13 April 2001 consented to the application of the Defendant's solicitors to </t>
  </si>
  <si>
    <t>Jumantan Sdn Bhd, Maxrise (M) Sdn Bhd, Maxi Murni Sdn Bhd, Metrobilt Construction Sdn</t>
  </si>
  <si>
    <t>Bhd, Metroplex Development Sdn Bhd, Metroplex Holdings Sdn Bhd, Peninsular Park Sdn Bhd,</t>
  </si>
  <si>
    <t>Vistasutra Sdn Bhd, Ekabina Sdn Bhd, Metroplex Centrepoint Sdn Bhd, Metroplex Leasing and</t>
  </si>
  <si>
    <t>Credit Corporation Sdn Bhd, Metroplex Project Management Sdn Bhd, Metroplex Trading Sdn</t>
  </si>
  <si>
    <t>Bhd, and Wiramuda (M) Sdn Bhd) ("the scheme subsidiaries") obtained:-</t>
  </si>
  <si>
    <t>On 23 October 2002, the Company and 15 of its subsidiaries (namely Farmstead Product Sdn Bhd,</t>
  </si>
  <si>
    <t>indirect subsidiary upon its dissolution amounting to RM24.2 million.</t>
  </si>
  <si>
    <t xml:space="preserve">improvement of results for the current quarter was contributed by a write-back of accumulated losses of an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</si>
</sst>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_)"/>
    <numFmt numFmtId="177" formatCode="#,##0.0_);\(#,##0.0\)"/>
    <numFmt numFmtId="178" formatCode="#,##0.000_);\(#,##0.000\)"/>
    <numFmt numFmtId="179" formatCode="#,##0.0000_);\(#,##0.0000\)"/>
    <numFmt numFmtId="180" formatCode="#,##0.00000_);\(#,##0.00000\)"/>
    <numFmt numFmtId="181" formatCode="#,##0_);\(#,##0\);\-\ \ "/>
    <numFmt numFmtId="182" formatCode="#,##0.0_);\(#,##0.0\);\-\ \ "/>
    <numFmt numFmtId="183" formatCode="#,##0,_);\(#,##0,\);\-\ \ "/>
    <numFmt numFmtId="184" formatCode="0.0%"/>
    <numFmt numFmtId="185" formatCode="#,##0.00_);\(#,##0.00\);\-\ \ "/>
    <numFmt numFmtId="186" formatCode="#,##0.000_);\(#,##0.000\);\-\ \ "/>
    <numFmt numFmtId="187" formatCode="_(* #,##0.0_);_(* \(#,##0.0\);_(* &quot;-&quot;?_);_(@_)"/>
    <numFmt numFmtId="188" formatCode="_(* #,##0.0_);_(* \(#,##0.0\);_(* &quot;-&quot;_);_(@_)"/>
    <numFmt numFmtId="189" formatCode="_(* #,##0.00_);_(* \(#,##0.00\);_(* &quot;-&quot;_);_(@_)"/>
    <numFmt numFmtId="190" formatCode="[$-409]dddd\,\ mmmm\ dd\,\ yyyy"/>
    <numFmt numFmtId="191" formatCode="[$-409]d\-mmm\-yy;@"/>
    <numFmt numFmtId="192" formatCode="#,##0.0;\-#,##0.0"/>
    <numFmt numFmtId="193" formatCode="#,##0.00;\(#,##0.00\)"/>
    <numFmt numFmtId="194" formatCode="#,##0.0000_);\(#,##0.0000\);\-\ \ "/>
    <numFmt numFmtId="195" formatCode="#,##0;\(#,##0\)"/>
    <numFmt numFmtId="196" formatCode="#,##0;\(#,##0\);\-\ \ \ "/>
    <numFmt numFmtId="197" formatCode="#,##0.0;\(#,##0.0\);\-\ \ "/>
    <numFmt numFmtId="198" formatCode="_-* #,##0.0_-;\-* #,##0.0_-;_-* &quot;-&quot;?_-;_-@_-"/>
    <numFmt numFmtId="199" formatCode="_(* #,##0.000_);_(* \(#,##0.000\);_(* &quot;-&quot;??_);_(@_)"/>
  </numFmts>
  <fonts count="30">
    <font>
      <sz val="12"/>
      <name val="Courier New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0"/>
    </font>
    <font>
      <sz val="10"/>
      <name val="Courier New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b/>
      <i/>
      <sz val="11"/>
      <name val="Times New Roman"/>
      <family val="1"/>
    </font>
    <font>
      <sz val="11"/>
      <name val="Courier New"/>
      <family val="0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31">
    <xf numFmtId="37" fontId="0" fillId="0" borderId="0">
      <alignment/>
      <protection/>
    </xf>
    <xf numFmtId="12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2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2" fillId="3" borderId="1" applyNumberFormat="0" applyBorder="0" applyAlignment="0" applyProtection="0"/>
    <xf numFmtId="176" fontId="5" fillId="0" borderId="0">
      <alignment/>
      <protection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0" fontId="9" fillId="0" borderId="0">
      <alignment/>
      <protection/>
    </xf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241">
    <xf numFmtId="37" fontId="0" fillId="0" borderId="0" xfId="0" applyAlignment="1">
      <alignment/>
    </xf>
    <xf numFmtId="37" fontId="18" fillId="0" borderId="0" xfId="0" applyFont="1" applyAlignment="1">
      <alignment/>
    </xf>
    <xf numFmtId="37" fontId="18" fillId="0" borderId="0" xfId="0" applyFont="1" applyBorder="1" applyAlignment="1">
      <alignment/>
    </xf>
    <xf numFmtId="37" fontId="6" fillId="0" borderId="0" xfId="0" applyFont="1" applyAlignment="1">
      <alignment vertical="center" wrapText="1"/>
    </xf>
    <xf numFmtId="37" fontId="0" fillId="0" borderId="0" xfId="0" applyAlignment="1">
      <alignment vertical="center"/>
    </xf>
    <xf numFmtId="41" fontId="18" fillId="0" borderId="0" xfId="0" applyNumberFormat="1" applyFont="1" applyAlignment="1">
      <alignment/>
    </xf>
    <xf numFmtId="41" fontId="14" fillId="0" borderId="2" xfId="0" applyNumberFormat="1" applyFont="1" applyBorder="1" applyAlignment="1" applyProtection="1">
      <alignment horizontal="center"/>
      <protection/>
    </xf>
    <xf numFmtId="41" fontId="14" fillId="0" borderId="2" xfId="0" applyNumberFormat="1" applyFont="1" applyBorder="1" applyAlignment="1">
      <alignment/>
    </xf>
    <xf numFmtId="41" fontId="14" fillId="0" borderId="3" xfId="0" applyNumberFormat="1" applyFont="1" applyBorder="1" applyAlignment="1" applyProtection="1">
      <alignment horizontal="center"/>
      <protection/>
    </xf>
    <xf numFmtId="181" fontId="14" fillId="0" borderId="0" xfId="0" applyNumberFormat="1" applyFont="1" applyAlignment="1">
      <alignment vertical="center"/>
    </xf>
    <xf numFmtId="181" fontId="9" fillId="0" borderId="0" xfId="0" applyNumberFormat="1" applyFont="1" applyAlignment="1">
      <alignment horizontal="center" vertical="center"/>
    </xf>
    <xf numFmtId="181" fontId="14" fillId="0" borderId="4" xfId="0" applyNumberFormat="1" applyFont="1" applyBorder="1" applyAlignment="1">
      <alignment vertical="center"/>
    </xf>
    <xf numFmtId="37" fontId="17" fillId="0" borderId="0" xfId="0" applyFont="1" applyAlignment="1">
      <alignment vertical="center"/>
    </xf>
    <xf numFmtId="37" fontId="12" fillId="0" borderId="0" xfId="0" applyFont="1" applyAlignment="1">
      <alignment vertical="center"/>
    </xf>
    <xf numFmtId="37" fontId="16" fillId="0" borderId="0" xfId="0" applyFont="1" applyAlignment="1" applyProtection="1">
      <alignment horizontal="left" vertical="center"/>
      <protection/>
    </xf>
    <xf numFmtId="37" fontId="14" fillId="0" borderId="0" xfId="0" applyFont="1" applyAlignment="1">
      <alignment vertical="center"/>
    </xf>
    <xf numFmtId="37" fontId="11" fillId="0" borderId="0" xfId="0" applyFont="1" applyAlignment="1" applyProtection="1">
      <alignment horizontal="center" vertical="center"/>
      <protection/>
    </xf>
    <xf numFmtId="37" fontId="19" fillId="0" borderId="0" xfId="0" applyFont="1" applyAlignment="1" applyProtection="1">
      <alignment horizontal="center" vertical="center"/>
      <protection/>
    </xf>
    <xf numFmtId="37" fontId="15" fillId="0" borderId="0" xfId="0" applyFont="1" applyAlignment="1" applyProtection="1">
      <alignment vertical="center"/>
      <protection/>
    </xf>
    <xf numFmtId="37" fontId="15" fillId="0" borderId="0" xfId="0" applyFont="1" applyAlignment="1" applyProtection="1">
      <alignment horizontal="left" vertical="center"/>
      <protection/>
    </xf>
    <xf numFmtId="37" fontId="15" fillId="0" borderId="0" xfId="0" applyFont="1" applyAlignment="1">
      <alignment vertical="center"/>
    </xf>
    <xf numFmtId="173" fontId="15" fillId="0" borderId="0" xfId="15" applyNumberFormat="1" applyFont="1" applyAlignment="1" applyProtection="1">
      <alignment vertical="center"/>
      <protection/>
    </xf>
    <xf numFmtId="173" fontId="15" fillId="0" borderId="0" xfId="15" applyNumberFormat="1" applyFont="1" applyAlignment="1">
      <alignment vertical="center"/>
    </xf>
    <xf numFmtId="173" fontId="15" fillId="0" borderId="5" xfId="15" applyNumberFormat="1" applyFont="1" applyBorder="1" applyAlignment="1" applyProtection="1">
      <alignment vertical="center"/>
      <protection/>
    </xf>
    <xf numFmtId="173" fontId="15" fillId="0" borderId="6" xfId="15" applyNumberFormat="1" applyFont="1" applyBorder="1" applyAlignment="1" applyProtection="1">
      <alignment vertical="center"/>
      <protection/>
    </xf>
    <xf numFmtId="177" fontId="15" fillId="0" borderId="0" xfId="0" applyNumberFormat="1" applyFont="1" applyAlignment="1" applyProtection="1">
      <alignment vertical="center"/>
      <protection/>
    </xf>
    <xf numFmtId="177" fontId="12" fillId="0" borderId="0" xfId="0" applyNumberFormat="1" applyFont="1" applyAlignment="1">
      <alignment vertical="center"/>
    </xf>
    <xf numFmtId="37" fontId="6" fillId="0" borderId="0" xfId="0" applyFont="1" applyAlignment="1">
      <alignment horizontal="center" vertical="center"/>
    </xf>
    <xf numFmtId="37" fontId="6" fillId="0" borderId="0" xfId="0" applyFont="1" applyAlignment="1">
      <alignment vertical="center"/>
    </xf>
    <xf numFmtId="37" fontId="18" fillId="0" borderId="0" xfId="0" applyFont="1" applyAlignment="1">
      <alignment vertical="center"/>
    </xf>
    <xf numFmtId="37" fontId="18" fillId="0" borderId="7" xfId="0" applyFont="1" applyBorder="1" applyAlignment="1">
      <alignment vertical="center"/>
    </xf>
    <xf numFmtId="41" fontId="19" fillId="0" borderId="8" xfId="0" applyNumberFormat="1" applyFont="1" applyBorder="1" applyAlignment="1" applyProtection="1">
      <alignment horizontal="left" vertical="center"/>
      <protection/>
    </xf>
    <xf numFmtId="41" fontId="18" fillId="0" borderId="0" xfId="0" applyNumberFormat="1" applyFont="1" applyAlignment="1">
      <alignment vertical="center"/>
    </xf>
    <xf numFmtId="37" fontId="19" fillId="0" borderId="9" xfId="0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vertical="center"/>
    </xf>
    <xf numFmtId="41" fontId="14" fillId="0" borderId="11" xfId="0" applyNumberFormat="1" applyFont="1" applyBorder="1" applyAlignment="1" applyProtection="1">
      <alignment horizontal="center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37" fontId="23" fillId="0" borderId="0" xfId="0" applyFont="1" applyAlignment="1" applyProtection="1">
      <alignment horizontal="left" vertical="center"/>
      <protection/>
    </xf>
    <xf numFmtId="41" fontId="18" fillId="0" borderId="0" xfId="0" applyNumberFormat="1" applyFont="1" applyBorder="1" applyAlignment="1">
      <alignment/>
    </xf>
    <xf numFmtId="37" fontId="24" fillId="0" borderId="0" xfId="0" applyFont="1" applyAlignment="1" applyProtection="1">
      <alignment horizontal="left" vertical="center"/>
      <protection/>
    </xf>
    <xf numFmtId="37" fontId="18" fillId="0" borderId="2" xfId="0" applyFont="1" applyBorder="1" applyAlignment="1">
      <alignment vertical="center"/>
    </xf>
    <xf numFmtId="37" fontId="18" fillId="0" borderId="0" xfId="0" applyFont="1" applyAlignment="1">
      <alignment vertical="top" wrapText="1"/>
    </xf>
    <xf numFmtId="37" fontId="6" fillId="0" borderId="0" xfId="0" applyFont="1" applyAlignment="1">
      <alignment vertical="top" wrapText="1"/>
    </xf>
    <xf numFmtId="37" fontId="18" fillId="0" borderId="12" xfId="0" applyFont="1" applyBorder="1" applyAlignment="1">
      <alignment vertical="center"/>
    </xf>
    <xf numFmtId="37" fontId="22" fillId="0" borderId="0" xfId="0" applyFont="1" applyBorder="1" applyAlignment="1">
      <alignment horizontal="center"/>
    </xf>
    <xf numFmtId="37" fontId="18" fillId="0" borderId="1" xfId="0" applyFont="1" applyBorder="1" applyAlignment="1">
      <alignment vertical="center"/>
    </xf>
    <xf numFmtId="37" fontId="18" fillId="0" borderId="1" xfId="0" applyFont="1" applyBorder="1" applyAlignment="1">
      <alignment vertical="top" wrapText="1"/>
    </xf>
    <xf numFmtId="41" fontId="18" fillId="0" borderId="1" xfId="0" applyNumberFormat="1" applyFont="1" applyBorder="1" applyAlignment="1">
      <alignment vertical="center"/>
    </xf>
    <xf numFmtId="41" fontId="18" fillId="0" borderId="1" xfId="0" applyNumberFormat="1" applyFont="1" applyBorder="1" applyAlignment="1">
      <alignment wrapText="1"/>
    </xf>
    <xf numFmtId="37" fontId="18" fillId="0" borderId="1" xfId="0" applyFont="1" applyBorder="1" applyAlignment="1">
      <alignment vertical="center" wrapText="1"/>
    </xf>
    <xf numFmtId="37" fontId="18" fillId="0" borderId="0" xfId="0" applyFont="1" applyAlignment="1">
      <alignment horizontal="center" vertical="center"/>
    </xf>
    <xf numFmtId="37" fontId="18" fillId="0" borderId="13" xfId="0" applyFont="1" applyBorder="1" applyAlignment="1">
      <alignment horizontal="center" vertical="center"/>
    </xf>
    <xf numFmtId="37" fontId="18" fillId="0" borderId="1" xfId="0" applyFont="1" applyBorder="1" applyAlignment="1">
      <alignment horizontal="center" vertical="center"/>
    </xf>
    <xf numFmtId="37" fontId="18" fillId="0" borderId="1" xfId="0" applyFont="1" applyBorder="1" applyAlignment="1">
      <alignment horizontal="center" vertical="top" wrapText="1"/>
    </xf>
    <xf numFmtId="37" fontId="18" fillId="0" borderId="9" xfId="0" applyFont="1" applyBorder="1" applyAlignment="1">
      <alignment horizontal="center" vertical="center"/>
    </xf>
    <xf numFmtId="37" fontId="18" fillId="0" borderId="14" xfId="0" applyFont="1" applyBorder="1" applyAlignment="1">
      <alignment horizontal="center" vertical="center"/>
    </xf>
    <xf numFmtId="37" fontId="18" fillId="0" borderId="1" xfId="0" applyFont="1" applyBorder="1" applyAlignment="1">
      <alignment horizontal="center" vertical="top"/>
    </xf>
    <xf numFmtId="41" fontId="18" fillId="0" borderId="15" xfId="0" applyNumberFormat="1" applyFont="1" applyBorder="1" applyAlignment="1">
      <alignment/>
    </xf>
    <xf numFmtId="189" fontId="18" fillId="0" borderId="1" xfId="0" applyNumberFormat="1" applyFont="1" applyBorder="1" applyAlignment="1">
      <alignment vertical="center" wrapText="1"/>
    </xf>
    <xf numFmtId="37" fontId="18" fillId="0" borderId="15" xfId="0" applyFont="1" applyBorder="1" applyAlignment="1">
      <alignment/>
    </xf>
    <xf numFmtId="41" fontId="18" fillId="0" borderId="16" xfId="0" applyNumberFormat="1" applyFont="1" applyBorder="1" applyAlignment="1">
      <alignment/>
    </xf>
    <xf numFmtId="41" fontId="18" fillId="0" borderId="10" xfId="0" applyNumberFormat="1" applyFont="1" applyBorder="1" applyAlignment="1">
      <alignment/>
    </xf>
    <xf numFmtId="37" fontId="18" fillId="0" borderId="4" xfId="0" applyFont="1" applyBorder="1" applyAlignment="1">
      <alignment/>
    </xf>
    <xf numFmtId="41" fontId="18" fillId="0" borderId="17" xfId="0" applyNumberFormat="1" applyFont="1" applyBorder="1" applyAlignment="1">
      <alignment/>
    </xf>
    <xf numFmtId="37" fontId="18" fillId="0" borderId="9" xfId="0" applyFont="1" applyBorder="1" applyAlignment="1">
      <alignment horizontal="left" vertical="center"/>
    </xf>
    <xf numFmtId="37" fontId="19" fillId="0" borderId="0" xfId="0" applyFont="1" applyAlignment="1">
      <alignment horizontal="left" vertical="center"/>
    </xf>
    <xf numFmtId="37" fontId="18" fillId="0" borderId="0" xfId="0" applyFont="1" applyAlignment="1">
      <alignment vertical="center" wrapText="1"/>
    </xf>
    <xf numFmtId="41" fontId="18" fillId="0" borderId="1" xfId="0" applyNumberFormat="1" applyFont="1" applyBorder="1" applyAlignment="1">
      <alignment vertical="center" wrapText="1"/>
    </xf>
    <xf numFmtId="37" fontId="22" fillId="0" borderId="2" xfId="0" applyFont="1" applyBorder="1" applyAlignment="1">
      <alignment horizontal="center" vertical="center"/>
    </xf>
    <xf numFmtId="41" fontId="14" fillId="0" borderId="2" xfId="0" applyNumberFormat="1" applyFont="1" applyBorder="1" applyAlignment="1" applyProtection="1">
      <alignment horizontal="center" vertical="center"/>
      <protection/>
    </xf>
    <xf numFmtId="41" fontId="14" fillId="0" borderId="2" xfId="0" applyNumberFormat="1" applyFont="1" applyBorder="1" applyAlignment="1">
      <alignment vertical="center"/>
    </xf>
    <xf numFmtId="41" fontId="18" fillId="0" borderId="2" xfId="0" applyNumberFormat="1" applyFont="1" applyBorder="1" applyAlignment="1" applyProtection="1">
      <alignment horizontal="center" vertical="center"/>
      <protection/>
    </xf>
    <xf numFmtId="41" fontId="18" fillId="0" borderId="3" xfId="0" applyNumberFormat="1" applyFont="1" applyBorder="1" applyAlignment="1" applyProtection="1">
      <alignment horizontal="center" vertical="center"/>
      <protection/>
    </xf>
    <xf numFmtId="37" fontId="18" fillId="0" borderId="18" xfId="0" applyFont="1" applyBorder="1" applyAlignment="1">
      <alignment vertical="center"/>
    </xf>
    <xf numFmtId="37" fontId="18" fillId="0" borderId="19" xfId="0" applyFont="1" applyBorder="1" applyAlignment="1">
      <alignment vertical="center"/>
    </xf>
    <xf numFmtId="41" fontId="18" fillId="0" borderId="20" xfId="15" applyNumberFormat="1" applyFont="1" applyBorder="1" applyAlignment="1">
      <alignment vertical="center"/>
    </xf>
    <xf numFmtId="188" fontId="18" fillId="0" borderId="20" xfId="15" applyNumberFormat="1" applyFont="1" applyBorder="1" applyAlignment="1">
      <alignment vertical="center"/>
    </xf>
    <xf numFmtId="37" fontId="18" fillId="0" borderId="9" xfId="0" applyFont="1" applyBorder="1" applyAlignment="1">
      <alignment vertical="center"/>
    </xf>
    <xf numFmtId="41" fontId="18" fillId="0" borderId="21" xfId="0" applyNumberFormat="1" applyFont="1" applyBorder="1" applyAlignment="1">
      <alignment vertical="center"/>
    </xf>
    <xf numFmtId="41" fontId="18" fillId="0" borderId="22" xfId="0" applyNumberFormat="1" applyFont="1" applyBorder="1" applyAlignment="1">
      <alignment vertical="center"/>
    </xf>
    <xf numFmtId="37" fontId="18" fillId="0" borderId="14" xfId="0" applyFont="1" applyBorder="1" applyAlignment="1">
      <alignment vertical="center"/>
    </xf>
    <xf numFmtId="189" fontId="18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18" fillId="0" borderId="2" xfId="0" applyNumberFormat="1" applyFont="1" applyBorder="1" applyAlignment="1">
      <alignment vertical="center"/>
    </xf>
    <xf numFmtId="41" fontId="18" fillId="0" borderId="11" xfId="0" applyNumberFormat="1" applyFont="1" applyBorder="1" applyAlignment="1" applyProtection="1">
      <alignment horizontal="center" vertical="center"/>
      <protection/>
    </xf>
    <xf numFmtId="37" fontId="23" fillId="0" borderId="0" xfId="0" applyFont="1" applyAlignment="1">
      <alignment vertical="center"/>
    </xf>
    <xf numFmtId="173" fontId="12" fillId="0" borderId="0" xfId="0" applyNumberFormat="1" applyFont="1" applyAlignment="1">
      <alignment vertical="center"/>
    </xf>
    <xf numFmtId="173" fontId="14" fillId="0" borderId="0" xfId="0" applyNumberFormat="1" applyFont="1" applyAlignment="1">
      <alignment vertical="center"/>
    </xf>
    <xf numFmtId="173" fontId="11" fillId="0" borderId="0" xfId="0" applyNumberFormat="1" applyFont="1" applyAlignment="1" applyProtection="1">
      <alignment horizontal="center" vertical="center"/>
      <protection/>
    </xf>
    <xf numFmtId="173" fontId="19" fillId="0" borderId="0" xfId="0" applyNumberFormat="1" applyFont="1" applyAlignment="1" applyProtection="1">
      <alignment horizontal="center" vertical="center"/>
      <protection/>
    </xf>
    <xf numFmtId="173" fontId="15" fillId="0" borderId="0" xfId="0" applyNumberFormat="1" applyFont="1" applyAlignment="1">
      <alignment vertical="center"/>
    </xf>
    <xf numFmtId="173" fontId="15" fillId="0" borderId="0" xfId="0" applyNumberFormat="1" applyFont="1" applyAlignment="1" applyProtection="1">
      <alignment vertical="center"/>
      <protection/>
    </xf>
    <xf numFmtId="173" fontId="15" fillId="0" borderId="4" xfId="0" applyNumberFormat="1" applyFont="1" applyBorder="1" applyAlignment="1">
      <alignment vertical="center"/>
    </xf>
    <xf numFmtId="173" fontId="0" fillId="0" borderId="0" xfId="0" applyNumberFormat="1" applyAlignment="1">
      <alignment vertical="center"/>
    </xf>
    <xf numFmtId="172" fontId="15" fillId="0" borderId="0" xfId="0" applyNumberFormat="1" applyFont="1" applyAlignment="1" applyProtection="1">
      <alignment vertical="center"/>
      <protection/>
    </xf>
    <xf numFmtId="37" fontId="10" fillId="0" borderId="0" xfId="0" applyFont="1" applyAlignment="1">
      <alignment vertical="center"/>
    </xf>
    <xf numFmtId="173" fontId="15" fillId="0" borderId="23" xfId="15" applyNumberFormat="1" applyFont="1" applyBorder="1" applyAlignment="1">
      <alignment vertical="center"/>
    </xf>
    <xf numFmtId="173" fontId="15" fillId="0" borderId="12" xfId="15" applyNumberFormat="1" applyFont="1" applyBorder="1" applyAlignment="1" applyProtection="1">
      <alignment vertical="center"/>
      <protection/>
    </xf>
    <xf numFmtId="37" fontId="11" fillId="0" borderId="0" xfId="0" applyFont="1" applyAlignment="1" applyProtection="1">
      <alignment horizontal="left" vertical="center"/>
      <protection/>
    </xf>
    <xf numFmtId="37" fontId="11" fillId="0" borderId="0" xfId="0" applyFont="1" applyAlignment="1">
      <alignment horizontal="center" vertical="center"/>
    </xf>
    <xf numFmtId="37" fontId="23" fillId="0" borderId="0" xfId="0" applyFont="1" applyBorder="1" applyAlignment="1">
      <alignment horizontal="center" vertical="center"/>
    </xf>
    <xf numFmtId="37" fontId="23" fillId="0" borderId="0" xfId="0" applyFont="1" applyAlignment="1">
      <alignment horizontal="center" vertical="center"/>
    </xf>
    <xf numFmtId="37" fontId="26" fillId="0" borderId="0" xfId="0" applyFont="1" applyAlignment="1">
      <alignment vertical="center"/>
    </xf>
    <xf numFmtId="41" fontId="18" fillId="0" borderId="0" xfId="0" applyNumberFormat="1" applyFont="1" applyBorder="1" applyAlignment="1" applyProtection="1">
      <alignment horizontal="center" vertical="center"/>
      <protection/>
    </xf>
    <xf numFmtId="41" fontId="18" fillId="0" borderId="20" xfId="0" applyNumberFormat="1" applyFont="1" applyBorder="1" applyAlignment="1" applyProtection="1">
      <alignment horizontal="center" vertical="center"/>
      <protection/>
    </xf>
    <xf numFmtId="41" fontId="18" fillId="0" borderId="21" xfId="0" applyNumberFormat="1" applyFont="1" applyBorder="1" applyAlignment="1" applyProtection="1">
      <alignment horizontal="center" vertical="center"/>
      <protection/>
    </xf>
    <xf numFmtId="41" fontId="18" fillId="0" borderId="22" xfId="0" applyNumberFormat="1" applyFont="1" applyBorder="1" applyAlignment="1" applyProtection="1">
      <alignment horizontal="center" vertical="center"/>
      <protection/>
    </xf>
    <xf numFmtId="173" fontId="15" fillId="0" borderId="4" xfId="15" applyNumberFormat="1" applyFont="1" applyBorder="1" applyAlignment="1">
      <alignment vertical="center"/>
    </xf>
    <xf numFmtId="41" fontId="14" fillId="0" borderId="24" xfId="0" applyNumberFormat="1" applyFont="1" applyBorder="1" applyAlignment="1" applyProtection="1">
      <alignment horizontal="center" vertical="center"/>
      <protection/>
    </xf>
    <xf numFmtId="37" fontId="9" fillId="0" borderId="0" xfId="0" applyFont="1" applyAlignment="1" applyProtection="1">
      <alignment horizontal="left" vertical="center"/>
      <protection/>
    </xf>
    <xf numFmtId="173" fontId="14" fillId="0" borderId="0" xfId="15" applyNumberFormat="1" applyFont="1" applyAlignment="1" applyProtection="1">
      <alignment vertical="center"/>
      <protection/>
    </xf>
    <xf numFmtId="37" fontId="14" fillId="0" borderId="0" xfId="0" applyFont="1" applyAlignment="1" applyProtection="1">
      <alignment horizontal="left" vertical="center"/>
      <protection/>
    </xf>
    <xf numFmtId="173" fontId="14" fillId="0" borderId="4" xfId="15" applyNumberFormat="1" applyFont="1" applyBorder="1" applyAlignment="1">
      <alignment vertical="center"/>
    </xf>
    <xf numFmtId="173" fontId="14" fillId="0" borderId="12" xfId="15" applyNumberFormat="1" applyFont="1" applyBorder="1" applyAlignment="1" applyProtection="1">
      <alignment vertical="center"/>
      <protection/>
    </xf>
    <xf numFmtId="173" fontId="14" fillId="0" borderId="0" xfId="15" applyNumberFormat="1" applyFont="1" applyAlignment="1">
      <alignment vertical="center"/>
    </xf>
    <xf numFmtId="173" fontId="14" fillId="0" borderId="23" xfId="15" applyNumberFormat="1" applyFont="1" applyBorder="1" applyAlignment="1">
      <alignment vertical="center"/>
    </xf>
    <xf numFmtId="37" fontId="27" fillId="0" borderId="0" xfId="0" applyFont="1" applyAlignment="1">
      <alignment vertical="center"/>
    </xf>
    <xf numFmtId="173" fontId="14" fillId="0" borderId="5" xfId="15" applyNumberFormat="1" applyFont="1" applyBorder="1" applyAlignment="1" applyProtection="1">
      <alignment vertical="center"/>
      <protection/>
    </xf>
    <xf numFmtId="173" fontId="14" fillId="0" borderId="6" xfId="15" applyNumberFormat="1" applyFont="1" applyBorder="1" applyAlignment="1" applyProtection="1">
      <alignment vertical="center"/>
      <protection/>
    </xf>
    <xf numFmtId="37" fontId="28" fillId="0" borderId="0" xfId="0" applyFont="1" applyAlignment="1">
      <alignment vertical="center"/>
    </xf>
    <xf numFmtId="37" fontId="16" fillId="0" borderId="0" xfId="0" applyFont="1" applyAlignment="1">
      <alignment horizontal="center" vertical="center"/>
    </xf>
    <xf numFmtId="37" fontId="9" fillId="0" borderId="0" xfId="0" applyFont="1" applyAlignment="1" applyProtection="1">
      <alignment horizontal="center" vertical="center"/>
      <protection/>
    </xf>
    <xf numFmtId="37" fontId="11" fillId="0" borderId="0" xfId="0" applyFont="1" applyAlignment="1">
      <alignment horizontal="left" vertical="center"/>
    </xf>
    <xf numFmtId="41" fontId="11" fillId="0" borderId="0" xfId="0" applyNumberFormat="1" applyFont="1" applyAlignment="1">
      <alignment horizontal="center" vertical="center"/>
    </xf>
    <xf numFmtId="41" fontId="12" fillId="0" borderId="0" xfId="0" applyNumberFormat="1" applyFont="1" applyAlignment="1" applyProtection="1">
      <alignment horizontal="left" vertical="center"/>
      <protection/>
    </xf>
    <xf numFmtId="41" fontId="1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37" fontId="12" fillId="0" borderId="9" xfId="0" applyNumberFormat="1" applyFont="1" applyBorder="1" applyAlignment="1" applyProtection="1">
      <alignment horizontal="left" vertical="center"/>
      <protection/>
    </xf>
    <xf numFmtId="37" fontId="12" fillId="0" borderId="0" xfId="0" applyNumberFormat="1" applyFont="1" applyBorder="1" applyAlignment="1" applyProtection="1">
      <alignment horizontal="left" vertical="center"/>
      <protection/>
    </xf>
    <xf numFmtId="37" fontId="12" fillId="0" borderId="0" xfId="0" applyFont="1" applyBorder="1" applyAlignment="1">
      <alignment vertical="center"/>
    </xf>
    <xf numFmtId="37" fontId="12" fillId="0" borderId="0" xfId="0" applyFont="1" applyBorder="1" applyAlignment="1">
      <alignment horizontal="right" vertical="center"/>
    </xf>
    <xf numFmtId="173" fontId="21" fillId="0" borderId="25" xfId="15" applyNumberFormat="1" applyFont="1" applyBorder="1" applyAlignment="1">
      <alignment vertical="center"/>
    </xf>
    <xf numFmtId="173" fontId="12" fillId="0" borderId="1" xfId="15" applyNumberFormat="1" applyFont="1" applyBorder="1" applyAlignment="1">
      <alignment vertical="center"/>
    </xf>
    <xf numFmtId="37" fontId="11" fillId="0" borderId="0" xfId="0" applyFont="1" applyAlignment="1" quotePrefix="1">
      <alignment horizontal="center" vertical="center"/>
    </xf>
    <xf numFmtId="37" fontId="12" fillId="0" borderId="0" xfId="0" applyNumberFormat="1" applyFont="1" applyAlignment="1" applyProtection="1">
      <alignment horizontal="left" vertical="center"/>
      <protection/>
    </xf>
    <xf numFmtId="183" fontId="12" fillId="0" borderId="4" xfId="0" applyNumberFormat="1" applyFont="1" applyBorder="1" applyAlignment="1">
      <alignment vertical="center"/>
    </xf>
    <xf numFmtId="183" fontId="12" fillId="0" borderId="23" xfId="0" applyNumberFormat="1" applyFont="1" applyBorder="1" applyAlignment="1">
      <alignment vertical="center"/>
    </xf>
    <xf numFmtId="37" fontId="25" fillId="0" borderId="0" xfId="0" applyFont="1" applyAlignment="1">
      <alignment horizontal="center" vertical="center"/>
    </xf>
    <xf numFmtId="37" fontId="11" fillId="0" borderId="0" xfId="0" applyFont="1" applyAlignment="1">
      <alignment vertical="center"/>
    </xf>
    <xf numFmtId="37" fontId="13" fillId="0" borderId="0" xfId="0" applyNumberFormat="1" applyFont="1" applyAlignment="1" applyProtection="1">
      <alignment horizontal="left" vertical="center"/>
      <protection/>
    </xf>
    <xf numFmtId="37" fontId="12" fillId="0" borderId="0" xfId="0" applyFont="1" applyAlignment="1" quotePrefix="1">
      <alignment vertical="center"/>
    </xf>
    <xf numFmtId="37" fontId="12" fillId="0" borderId="0" xfId="0" applyFont="1" applyAlignment="1">
      <alignment horizontal="center" vertical="center"/>
    </xf>
    <xf numFmtId="37" fontId="11" fillId="0" borderId="0" xfId="0" applyNumberFormat="1" applyFont="1" applyAlignment="1" applyProtection="1">
      <alignment horizontal="left" vertical="center"/>
      <protection/>
    </xf>
    <xf numFmtId="37" fontId="11" fillId="0" borderId="0" xfId="0" applyFont="1" applyFill="1" applyAlignment="1">
      <alignment horizontal="center" vertical="center"/>
    </xf>
    <xf numFmtId="37" fontId="11" fillId="0" borderId="0" xfId="0" applyNumberFormat="1" applyFont="1" applyFill="1" applyAlignment="1" applyProtection="1">
      <alignment horizontal="center" vertical="center"/>
      <protection/>
    </xf>
    <xf numFmtId="37" fontId="11" fillId="0" borderId="0" xfId="0" applyNumberFormat="1" applyFont="1" applyAlignment="1" applyProtection="1">
      <alignment horizontal="center" vertical="center"/>
      <protection/>
    </xf>
    <xf numFmtId="43" fontId="12" fillId="0" borderId="0" xfId="15" applyFont="1" applyAlignment="1">
      <alignment horizontal="center" vertical="center"/>
    </xf>
    <xf numFmtId="37" fontId="12" fillId="0" borderId="0" xfId="0" applyNumberFormat="1" applyFont="1" applyAlignment="1" applyProtection="1">
      <alignment horizontal="center" vertical="center"/>
      <protection/>
    </xf>
    <xf numFmtId="37" fontId="12" fillId="0" borderId="26" xfId="0" applyFont="1" applyBorder="1" applyAlignment="1">
      <alignment vertical="center"/>
    </xf>
    <xf numFmtId="37" fontId="12" fillId="0" borderId="0" xfId="0" applyNumberFormat="1" applyFont="1" applyAlignment="1" applyProtection="1" quotePrefix="1">
      <alignment horizontal="left" vertical="center"/>
      <protection/>
    </xf>
    <xf numFmtId="37" fontId="12" fillId="0" borderId="13" xfId="0" applyFont="1" applyBorder="1" applyAlignment="1">
      <alignment vertical="center"/>
    </xf>
    <xf numFmtId="37" fontId="12" fillId="0" borderId="15" xfId="0" applyFont="1" applyBorder="1" applyAlignment="1">
      <alignment vertical="center"/>
    </xf>
    <xf numFmtId="37" fontId="12" fillId="0" borderId="9" xfId="0" applyFont="1" applyBorder="1" applyAlignment="1">
      <alignment vertical="center"/>
    </xf>
    <xf numFmtId="37" fontId="12" fillId="0" borderId="9" xfId="0" applyFont="1" applyBorder="1" applyAlignment="1">
      <alignment horizontal="center" vertical="center"/>
    </xf>
    <xf numFmtId="37" fontId="12" fillId="0" borderId="21" xfId="0" applyFont="1" applyBorder="1" applyAlignment="1">
      <alignment horizontal="center" vertical="center"/>
    </xf>
    <xf numFmtId="37" fontId="12" fillId="0" borderId="14" xfId="0" applyFont="1" applyBorder="1" applyAlignment="1">
      <alignment vertical="center"/>
    </xf>
    <xf numFmtId="37" fontId="12" fillId="0" borderId="4" xfId="0" applyFont="1" applyBorder="1" applyAlignment="1">
      <alignment vertical="center"/>
    </xf>
    <xf numFmtId="37" fontId="12" fillId="0" borderId="14" xfId="0" applyFont="1" applyBorder="1" applyAlignment="1">
      <alignment horizontal="center" vertical="center"/>
    </xf>
    <xf numFmtId="37" fontId="12" fillId="0" borderId="22" xfId="0" applyFont="1" applyBorder="1" applyAlignment="1">
      <alignment horizontal="center" vertical="center"/>
    </xf>
    <xf numFmtId="173" fontId="12" fillId="0" borderId="9" xfId="15" applyNumberFormat="1" applyFont="1" applyBorder="1" applyAlignment="1">
      <alignment vertical="center"/>
    </xf>
    <xf numFmtId="173" fontId="12" fillId="0" borderId="21" xfId="15" applyNumberFormat="1" applyFont="1" applyBorder="1" applyAlignment="1">
      <alignment vertical="center"/>
    </xf>
    <xf numFmtId="37" fontId="12" fillId="0" borderId="0" xfId="0" applyFont="1" applyBorder="1" applyAlignment="1" quotePrefix="1">
      <alignment vertical="center"/>
    </xf>
    <xf numFmtId="37" fontId="12" fillId="0" borderId="4" xfId="0" applyNumberFormat="1" applyFont="1" applyBorder="1" applyAlignment="1" applyProtection="1">
      <alignment horizontal="left" vertical="center"/>
      <protection/>
    </xf>
    <xf numFmtId="37" fontId="12" fillId="0" borderId="1" xfId="0" applyFont="1" applyBorder="1" applyAlignment="1">
      <alignment vertical="center"/>
    </xf>
    <xf numFmtId="37" fontId="12" fillId="0" borderId="22" xfId="0" applyFont="1" applyBorder="1" applyAlignment="1">
      <alignment vertical="center"/>
    </xf>
    <xf numFmtId="37" fontId="20" fillId="0" borderId="0" xfId="0" applyFont="1" applyBorder="1" applyAlignment="1">
      <alignment vertical="center"/>
    </xf>
    <xf numFmtId="37" fontId="12" fillId="0" borderId="0" xfId="15" applyNumberFormat="1" applyFont="1" applyBorder="1" applyAlignment="1">
      <alignment horizontal="center" vertical="center"/>
    </xf>
    <xf numFmtId="0" fontId="12" fillId="0" borderId="0" xfId="15" applyNumberFormat="1" applyFont="1" applyBorder="1" applyAlignment="1">
      <alignment horizontal="center" vertical="center"/>
    </xf>
    <xf numFmtId="39" fontId="12" fillId="0" borderId="0" xfId="0" applyNumberFormat="1" applyFont="1" applyAlignment="1">
      <alignment vertical="center"/>
    </xf>
    <xf numFmtId="185" fontId="12" fillId="0" borderId="23" xfId="0" applyNumberFormat="1" applyFont="1" applyBorder="1" applyAlignment="1">
      <alignment vertical="center"/>
    </xf>
    <xf numFmtId="37" fontId="9" fillId="0" borderId="0" xfId="0" applyFont="1" applyAlignment="1">
      <alignment vertical="center"/>
    </xf>
    <xf numFmtId="41" fontId="12" fillId="0" borderId="0" xfId="0" applyNumberFormat="1" applyFont="1" applyBorder="1" applyAlignment="1">
      <alignment vertical="center"/>
    </xf>
    <xf numFmtId="183" fontId="12" fillId="0" borderId="0" xfId="0" applyNumberFormat="1" applyFont="1" applyAlignment="1">
      <alignment vertical="center"/>
    </xf>
    <xf numFmtId="183" fontId="12" fillId="0" borderId="27" xfId="0" applyNumberFormat="1" applyFont="1" applyBorder="1" applyAlignment="1">
      <alignment vertical="center"/>
    </xf>
    <xf numFmtId="183" fontId="12" fillId="0" borderId="0" xfId="0" applyNumberFormat="1" applyFont="1" applyBorder="1" applyAlignment="1">
      <alignment vertical="center"/>
    </xf>
    <xf numFmtId="37" fontId="9" fillId="0" borderId="0" xfId="0" applyFont="1" applyAlignment="1">
      <alignment horizontal="center" vertical="center"/>
    </xf>
    <xf numFmtId="37" fontId="14" fillId="0" borderId="0" xfId="0" applyFont="1" applyAlignment="1" applyProtection="1">
      <alignment horizontal="right" vertical="center"/>
      <protection/>
    </xf>
    <xf numFmtId="181" fontId="12" fillId="0" borderId="0" xfId="0" applyNumberFormat="1" applyFont="1" applyAlignment="1">
      <alignment vertical="center"/>
    </xf>
    <xf numFmtId="181" fontId="12" fillId="0" borderId="27" xfId="0" applyNumberFormat="1" applyFont="1" applyBorder="1" applyAlignment="1">
      <alignment vertical="center"/>
    </xf>
    <xf numFmtId="181" fontId="21" fillId="0" borderId="27" xfId="15" applyNumberFormat="1" applyFont="1" applyBorder="1" applyAlignment="1">
      <alignment vertical="center"/>
    </xf>
    <xf numFmtId="181" fontId="12" fillId="0" borderId="26" xfId="15" applyNumberFormat="1" applyFont="1" applyBorder="1" applyAlignment="1">
      <alignment horizontal="center" vertical="center"/>
    </xf>
    <xf numFmtId="181" fontId="29" fillId="0" borderId="0" xfId="15" applyNumberFormat="1" applyFont="1" applyBorder="1" applyAlignment="1">
      <alignment horizontal="center" vertical="center"/>
    </xf>
    <xf numFmtId="181" fontId="9" fillId="0" borderId="0" xfId="0" applyNumberFormat="1" applyFont="1" applyAlignment="1" applyProtection="1">
      <alignment horizontal="center" vertical="center"/>
      <protection/>
    </xf>
    <xf numFmtId="181" fontId="11" fillId="0" borderId="0" xfId="0" applyNumberFormat="1" applyFont="1" applyAlignment="1">
      <alignment horizontal="center" vertical="center"/>
    </xf>
    <xf numFmtId="181" fontId="17" fillId="0" borderId="0" xfId="0" applyNumberFormat="1" applyFont="1" applyAlignment="1">
      <alignment vertical="center"/>
    </xf>
    <xf numFmtId="181" fontId="14" fillId="0" borderId="0" xfId="0" applyNumberFormat="1" applyFont="1" applyAlignment="1" applyProtection="1">
      <alignment horizontal="right" vertical="center"/>
      <protection/>
    </xf>
    <xf numFmtId="181" fontId="14" fillId="0" borderId="0" xfId="15" applyNumberFormat="1" applyFont="1" applyAlignment="1" applyProtection="1">
      <alignment vertical="center"/>
      <protection/>
    </xf>
    <xf numFmtId="181" fontId="14" fillId="0" borderId="0" xfId="0" applyNumberFormat="1" applyFont="1" applyAlignment="1" applyProtection="1">
      <alignment horizontal="left" vertical="center"/>
      <protection/>
    </xf>
    <xf numFmtId="181" fontId="14" fillId="0" borderId="4" xfId="0" applyNumberFormat="1" applyFont="1" applyBorder="1" applyAlignment="1" applyProtection="1">
      <alignment horizontal="right" vertical="center"/>
      <protection/>
    </xf>
    <xf numFmtId="181" fontId="14" fillId="0" borderId="12" xfId="15" applyNumberFormat="1" applyFont="1" applyBorder="1" applyAlignment="1" applyProtection="1">
      <alignment vertical="center"/>
      <protection/>
    </xf>
    <xf numFmtId="181" fontId="14" fillId="0" borderId="0" xfId="0" applyNumberFormat="1" applyFont="1" applyAlignment="1">
      <alignment horizontal="right" vertical="center"/>
    </xf>
    <xf numFmtId="181" fontId="14" fillId="0" borderId="23" xfId="15" applyNumberFormat="1" applyFont="1" applyBorder="1" applyAlignment="1">
      <alignment vertical="center"/>
    </xf>
    <xf numFmtId="181" fontId="14" fillId="0" borderId="5" xfId="15" applyNumberFormat="1" applyFont="1" applyBorder="1" applyAlignment="1" applyProtection="1">
      <alignment vertical="center"/>
      <protection/>
    </xf>
    <xf numFmtId="181" fontId="14" fillId="0" borderId="0" xfId="15" applyNumberFormat="1" applyFont="1" applyAlignment="1">
      <alignment vertical="center"/>
    </xf>
    <xf numFmtId="181" fontId="14" fillId="0" borderId="6" xfId="15" applyNumberFormat="1" applyFont="1" applyBorder="1" applyAlignment="1" applyProtection="1">
      <alignment vertical="center"/>
      <protection/>
    </xf>
    <xf numFmtId="181" fontId="28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37" fontId="12" fillId="0" borderId="0" xfId="0" applyFont="1" applyAlignment="1">
      <alignment horizontal="left" vertical="center"/>
    </xf>
    <xf numFmtId="37" fontId="12" fillId="0" borderId="0" xfId="0" applyFont="1" applyAlignment="1">
      <alignment horizontal="right" vertical="center"/>
    </xf>
    <xf numFmtId="37" fontId="29" fillId="0" borderId="0" xfId="0" applyFont="1" applyAlignment="1">
      <alignment vertical="center"/>
    </xf>
    <xf numFmtId="37" fontId="29" fillId="0" borderId="0" xfId="0" applyFont="1" applyAlignment="1">
      <alignment horizontal="center" vertical="center"/>
    </xf>
    <xf numFmtId="37" fontId="29" fillId="0" borderId="0" xfId="0" applyFont="1" applyAlignment="1">
      <alignment horizontal="right" vertical="center"/>
    </xf>
    <xf numFmtId="37" fontId="10" fillId="0" borderId="0" xfId="0" applyFont="1" applyBorder="1" applyAlignment="1">
      <alignment vertical="center"/>
    </xf>
    <xf numFmtId="37" fontId="12" fillId="0" borderId="0" xfId="0" applyNumberFormat="1" applyFont="1" applyBorder="1" applyAlignment="1" applyProtection="1">
      <alignment horizontal="center" vertical="center"/>
      <protection/>
    </xf>
    <xf numFmtId="37" fontId="23" fillId="0" borderId="15" xfId="0" applyFont="1" applyBorder="1" applyAlignment="1">
      <alignment horizontal="center" vertical="center"/>
    </xf>
    <xf numFmtId="41" fontId="11" fillId="0" borderId="28" xfId="0" applyNumberFormat="1" applyFont="1" applyBorder="1" applyAlignment="1" applyProtection="1">
      <alignment horizontal="center" vertical="center"/>
      <protection/>
    </xf>
    <xf numFmtId="41" fontId="11" fillId="0" borderId="29" xfId="0" applyNumberFormat="1" applyFont="1" applyBorder="1" applyAlignment="1" applyProtection="1">
      <alignment horizontal="center" vertical="center"/>
      <protection/>
    </xf>
    <xf numFmtId="41" fontId="11" fillId="0" borderId="5" xfId="0" applyNumberFormat="1" applyFont="1" applyBorder="1" applyAlignment="1" applyProtection="1">
      <alignment horizontal="center" vertical="center"/>
      <protection/>
    </xf>
    <xf numFmtId="41" fontId="11" fillId="0" borderId="30" xfId="0" applyNumberFormat="1" applyFont="1" applyBorder="1" applyAlignment="1" applyProtection="1">
      <alignment horizontal="center" vertical="center"/>
      <protection/>
    </xf>
    <xf numFmtId="37" fontId="19" fillId="0" borderId="31" xfId="0" applyFont="1" applyBorder="1" applyAlignment="1">
      <alignment horizontal="center" vertical="center"/>
    </xf>
    <xf numFmtId="41" fontId="9" fillId="0" borderId="28" xfId="0" applyNumberFormat="1" applyFont="1" applyBorder="1" applyAlignment="1" applyProtection="1">
      <alignment horizontal="center" vertical="top" wrapText="1"/>
      <protection/>
    </xf>
    <xf numFmtId="41" fontId="9" fillId="0" borderId="29" xfId="0" applyNumberFormat="1" applyFont="1" applyBorder="1" applyAlignment="1" applyProtection="1">
      <alignment horizontal="center" vertical="top" wrapText="1"/>
      <protection/>
    </xf>
    <xf numFmtId="41" fontId="9" fillId="0" borderId="5" xfId="0" applyNumberFormat="1" applyFont="1" applyBorder="1" applyAlignment="1" applyProtection="1">
      <alignment horizontal="center" vertical="top" wrapText="1"/>
      <protection/>
    </xf>
    <xf numFmtId="41" fontId="9" fillId="0" borderId="30" xfId="0" applyNumberFormat="1" applyFont="1" applyBorder="1" applyAlignment="1" applyProtection="1">
      <alignment horizontal="center" vertical="top" wrapText="1"/>
      <protection/>
    </xf>
    <xf numFmtId="189" fontId="18" fillId="0" borderId="28" xfId="0" applyNumberFormat="1" applyFont="1" applyBorder="1" applyAlignment="1" quotePrefix="1">
      <alignment horizontal="center" vertical="center" wrapText="1"/>
    </xf>
    <xf numFmtId="189" fontId="18" fillId="0" borderId="29" xfId="0" applyNumberFormat="1" applyFont="1" applyBorder="1" applyAlignment="1" quotePrefix="1">
      <alignment horizontal="center" vertical="center" wrapText="1"/>
    </xf>
    <xf numFmtId="37" fontId="19" fillId="0" borderId="0" xfId="0" applyFont="1" applyAlignment="1">
      <alignment horizontal="center" vertical="center"/>
    </xf>
    <xf numFmtId="37" fontId="16" fillId="0" borderId="0" xfId="0" applyFont="1" applyAlignment="1">
      <alignment horizontal="center" vertical="center"/>
    </xf>
    <xf numFmtId="37" fontId="11" fillId="0" borderId="0" xfId="0" applyFont="1" applyAlignment="1">
      <alignment horizontal="center" vertical="center"/>
    </xf>
    <xf numFmtId="37" fontId="19" fillId="0" borderId="0" xfId="0" applyFont="1" applyBorder="1" applyAlignment="1">
      <alignment horizontal="center" vertical="center"/>
    </xf>
    <xf numFmtId="41" fontId="19" fillId="0" borderId="25" xfId="0" applyNumberFormat="1" applyFont="1" applyBorder="1" applyAlignment="1" applyProtection="1">
      <alignment horizontal="center" vertical="center"/>
      <protection/>
    </xf>
    <xf numFmtId="41" fontId="19" fillId="0" borderId="32" xfId="0" applyNumberFormat="1" applyFont="1" applyBorder="1" applyAlignment="1" applyProtection="1">
      <alignment horizontal="center" vertical="center"/>
      <protection/>
    </xf>
    <xf numFmtId="41" fontId="19" fillId="0" borderId="5" xfId="0" applyNumberFormat="1" applyFont="1" applyBorder="1" applyAlignment="1" applyProtection="1">
      <alignment horizontal="center" vertical="center"/>
      <protection/>
    </xf>
    <xf numFmtId="41" fontId="19" fillId="0" borderId="30" xfId="0" applyNumberFormat="1" applyFont="1" applyBorder="1" applyAlignment="1" applyProtection="1">
      <alignment horizontal="center" vertical="center"/>
      <protection/>
    </xf>
    <xf numFmtId="37" fontId="23" fillId="0" borderId="0" xfId="0" applyFont="1" applyAlignment="1">
      <alignment horizontal="center" vertical="center"/>
    </xf>
    <xf numFmtId="37" fontId="23" fillId="0" borderId="13" xfId="0" applyFont="1" applyBorder="1" applyAlignment="1">
      <alignment horizontal="center" vertical="center"/>
    </xf>
    <xf numFmtId="37" fontId="23" fillId="0" borderId="16" xfId="0" applyFont="1" applyBorder="1" applyAlignment="1">
      <alignment horizontal="center" vertical="center"/>
    </xf>
    <xf numFmtId="37" fontId="19" fillId="0" borderId="9" xfId="0" applyFont="1" applyBorder="1" applyAlignment="1" applyProtection="1">
      <alignment horizontal="center" vertical="center"/>
      <protection/>
    </xf>
    <xf numFmtId="37" fontId="19" fillId="0" borderId="0" xfId="0" applyFont="1" applyBorder="1" applyAlignment="1" applyProtection="1">
      <alignment horizontal="center" vertical="center"/>
      <protection/>
    </xf>
    <xf numFmtId="37" fontId="19" fillId="0" borderId="10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horizontal="center" vertical="center"/>
    </xf>
    <xf numFmtId="37" fontId="23" fillId="0" borderId="0" xfId="0" applyFont="1" applyAlignment="1" applyProtection="1">
      <alignment horizontal="center" vertical="center"/>
      <protection/>
    </xf>
    <xf numFmtId="181" fontId="23" fillId="0" borderId="0" xfId="0" applyNumberFormat="1" applyFont="1" applyAlignment="1">
      <alignment horizontal="center" vertical="center"/>
    </xf>
    <xf numFmtId="181" fontId="9" fillId="0" borderId="0" xfId="0" applyNumberFormat="1" applyFont="1" applyAlignment="1">
      <alignment horizontal="center" vertical="center"/>
    </xf>
    <xf numFmtId="181" fontId="9" fillId="0" borderId="0" xfId="0" applyNumberFormat="1" applyFont="1" applyAlignment="1" applyProtection="1">
      <alignment horizontal="center" vertical="center"/>
      <protection/>
    </xf>
    <xf numFmtId="37" fontId="11" fillId="0" borderId="0" xfId="0" applyFont="1" applyAlignment="1">
      <alignment horizontal="center" vertical="top"/>
    </xf>
    <xf numFmtId="37" fontId="12" fillId="0" borderId="25" xfId="0" applyFont="1" applyBorder="1" applyAlignment="1">
      <alignment horizontal="center" vertical="center"/>
    </xf>
    <xf numFmtId="37" fontId="12" fillId="0" borderId="32" xfId="0" applyFont="1" applyBorder="1" applyAlignment="1">
      <alignment horizontal="center" vertical="center"/>
    </xf>
  </cellXfs>
  <cellStyles count="19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  <cellStyle name="Tusental (0)_pldt" xfId="27"/>
    <cellStyle name="Tusental_pldt" xfId="28"/>
    <cellStyle name="Valuta (0)_pldt" xfId="29"/>
    <cellStyle name="Valuta_pld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6978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6929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6929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6929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zoomScale="80" zoomScaleNormal="80" workbookViewId="0" topLeftCell="A1">
      <selection activeCell="A1" sqref="A1"/>
    </sheetView>
  </sheetViews>
  <sheetFormatPr defaultColWidth="9.69921875" defaultRowHeight="15.75"/>
  <cols>
    <col min="1" max="1" width="1.1015625" style="37" customWidth="1"/>
    <col min="2" max="2" width="3.8984375" style="27" customWidth="1"/>
    <col min="3" max="3" width="28.09765625" style="37" customWidth="1"/>
    <col min="4" max="4" width="13.69921875" style="38" customWidth="1"/>
    <col min="5" max="5" width="14.8984375" style="38" bestFit="1" customWidth="1"/>
    <col min="6" max="6" width="13.69921875" style="38" customWidth="1"/>
    <col min="7" max="7" width="14.8984375" style="38" bestFit="1" customWidth="1"/>
    <col min="8" max="16384" width="9.69921875" style="37" customWidth="1"/>
  </cols>
  <sheetData>
    <row r="1" spans="1:7" s="28" customFormat="1" ht="19.5" customHeight="1">
      <c r="A1" s="29"/>
      <c r="B1" s="220" t="s">
        <v>498</v>
      </c>
      <c r="C1" s="220"/>
      <c r="D1" s="220"/>
      <c r="E1" s="220"/>
      <c r="F1" s="220"/>
      <c r="G1" s="220"/>
    </row>
    <row r="2" spans="1:7" s="28" customFormat="1" ht="16.5">
      <c r="A2" s="29"/>
      <c r="B2" s="221" t="s">
        <v>338</v>
      </c>
      <c r="C2" s="221"/>
      <c r="D2" s="221"/>
      <c r="E2" s="221"/>
      <c r="F2" s="221"/>
      <c r="G2" s="221"/>
    </row>
    <row r="3" spans="1:7" s="28" customFormat="1" ht="18.75">
      <c r="A3" s="29"/>
      <c r="B3" s="104"/>
      <c r="C3" s="104"/>
      <c r="D3" s="104"/>
      <c r="E3" s="104"/>
      <c r="F3" s="104"/>
      <c r="G3" s="104"/>
    </row>
    <row r="4" spans="1:7" s="28" customFormat="1" ht="19.5" customHeight="1">
      <c r="A4" s="29"/>
      <c r="B4" s="219" t="s">
        <v>168</v>
      </c>
      <c r="C4" s="219"/>
      <c r="D4" s="219"/>
      <c r="E4" s="219"/>
      <c r="F4" s="219"/>
      <c r="G4" s="219"/>
    </row>
    <row r="5" spans="1:7" s="28" customFormat="1" ht="19.5" customHeight="1">
      <c r="A5" s="29"/>
      <c r="B5" s="222" t="s">
        <v>243</v>
      </c>
      <c r="C5" s="222"/>
      <c r="D5" s="222"/>
      <c r="E5" s="222"/>
      <c r="F5" s="222"/>
      <c r="G5" s="222"/>
    </row>
    <row r="6" spans="1:7" s="28" customFormat="1" ht="19.5" customHeight="1">
      <c r="A6" s="29"/>
      <c r="B6" s="53"/>
      <c r="C6" s="212"/>
      <c r="D6" s="212"/>
      <c r="E6" s="212"/>
      <c r="F6" s="212"/>
      <c r="G6" s="212"/>
    </row>
    <row r="7" spans="1:7" s="28" customFormat="1" ht="19.5" customHeight="1">
      <c r="A7" s="29"/>
      <c r="B7" s="54"/>
      <c r="C7" s="46"/>
      <c r="D7" s="208" t="s">
        <v>145</v>
      </c>
      <c r="E7" s="209"/>
      <c r="F7" s="210" t="s">
        <v>465</v>
      </c>
      <c r="G7" s="211"/>
    </row>
    <row r="8" spans="1:7" ht="17.25">
      <c r="A8" s="1"/>
      <c r="B8" s="57"/>
      <c r="C8" s="47"/>
      <c r="D8" s="6" t="s">
        <v>387</v>
      </c>
      <c r="E8" s="6" t="s">
        <v>197</v>
      </c>
      <c r="F8" s="6" t="s">
        <v>387</v>
      </c>
      <c r="G8" s="36" t="s">
        <v>197</v>
      </c>
    </row>
    <row r="9" spans="1:7" ht="16.5">
      <c r="A9" s="1"/>
      <c r="B9" s="57"/>
      <c r="C9" s="2"/>
      <c r="D9" s="6" t="s">
        <v>388</v>
      </c>
      <c r="E9" s="6" t="s">
        <v>198</v>
      </c>
      <c r="F9" s="6" t="s">
        <v>199</v>
      </c>
      <c r="G9" s="8" t="s">
        <v>198</v>
      </c>
    </row>
    <row r="10" spans="1:7" ht="16.5">
      <c r="A10" s="1"/>
      <c r="B10" s="57"/>
      <c r="C10" s="2"/>
      <c r="D10" s="7"/>
      <c r="E10" s="6" t="s">
        <v>388</v>
      </c>
      <c r="F10" s="7"/>
      <c r="G10" s="8" t="s">
        <v>208</v>
      </c>
    </row>
    <row r="11" spans="1:7" ht="16.5">
      <c r="A11" s="1"/>
      <c r="B11" s="57"/>
      <c r="C11" s="2"/>
      <c r="D11" s="6" t="s">
        <v>238</v>
      </c>
      <c r="E11" s="6" t="s">
        <v>239</v>
      </c>
      <c r="F11" s="6" t="str">
        <f>D11</f>
        <v>[30/4/2004]</v>
      </c>
      <c r="G11" s="8" t="str">
        <f>E11</f>
        <v>[30/4/2003]</v>
      </c>
    </row>
    <row r="12" spans="1:7" ht="16.5">
      <c r="A12" s="1"/>
      <c r="B12" s="58"/>
      <c r="C12" s="2"/>
      <c r="D12" s="6" t="s">
        <v>389</v>
      </c>
      <c r="E12" s="6" t="s">
        <v>389</v>
      </c>
      <c r="F12" s="6" t="s">
        <v>389</v>
      </c>
      <c r="G12" s="8" t="s">
        <v>389</v>
      </c>
    </row>
    <row r="13" spans="1:8" s="28" customFormat="1" ht="30" customHeight="1">
      <c r="A13" s="29"/>
      <c r="B13" s="55">
        <v>1</v>
      </c>
      <c r="C13" s="48" t="s">
        <v>454</v>
      </c>
      <c r="D13" s="50">
        <f>CCIS!D14</f>
        <v>72977</v>
      </c>
      <c r="E13" s="50">
        <f>CCIS!E14</f>
        <v>59744</v>
      </c>
      <c r="F13" s="50">
        <f>CCIS!F14</f>
        <v>72977</v>
      </c>
      <c r="G13" s="50">
        <f>CCIS!G14</f>
        <v>59744</v>
      </c>
      <c r="H13" s="32"/>
    </row>
    <row r="14" spans="1:7" s="28" customFormat="1" ht="24.75" customHeight="1">
      <c r="A14" s="29"/>
      <c r="B14" s="55">
        <v>2</v>
      </c>
      <c r="C14" s="48" t="s">
        <v>209</v>
      </c>
      <c r="D14" s="50">
        <f>CCIS!D27</f>
        <v>1249</v>
      </c>
      <c r="E14" s="50">
        <f>CCIS!E27</f>
        <v>-31754</v>
      </c>
      <c r="F14" s="50">
        <f>CCIS!F27</f>
        <v>1249</v>
      </c>
      <c r="G14" s="50">
        <f>CCIS!G27</f>
        <v>-31754</v>
      </c>
    </row>
    <row r="15" spans="1:7" s="45" customFormat="1" ht="37.5" customHeight="1">
      <c r="A15" s="44"/>
      <c r="B15" s="59">
        <v>3</v>
      </c>
      <c r="C15" s="52" t="s">
        <v>210</v>
      </c>
      <c r="D15" s="51">
        <f>CCIS!D37</f>
        <v>-7589</v>
      </c>
      <c r="E15" s="51">
        <f>CCIS!E37</f>
        <v>-25706</v>
      </c>
      <c r="F15" s="51">
        <f>CCIS!F37</f>
        <v>-7589</v>
      </c>
      <c r="G15" s="51">
        <f>CCIS!G37</f>
        <v>-25706</v>
      </c>
    </row>
    <row r="16" spans="1:7" s="28" customFormat="1" ht="24.75" customHeight="1">
      <c r="A16" s="29"/>
      <c r="B16" s="55">
        <v>4</v>
      </c>
      <c r="C16" s="48" t="s">
        <v>211</v>
      </c>
      <c r="D16" s="50">
        <f>CCIS!D37</f>
        <v>-7589</v>
      </c>
      <c r="E16" s="50">
        <f>CCIS!E37</f>
        <v>-25706</v>
      </c>
      <c r="F16" s="50">
        <f>CCIS!F37</f>
        <v>-7589</v>
      </c>
      <c r="G16" s="50">
        <f>CCIS!G37</f>
        <v>-25706</v>
      </c>
    </row>
    <row r="17" spans="1:7" s="3" customFormat="1" ht="24.75" customHeight="1">
      <c r="A17" s="69"/>
      <c r="B17" s="55">
        <v>5</v>
      </c>
      <c r="C17" s="52" t="s">
        <v>265</v>
      </c>
      <c r="D17" s="61">
        <f>CCIS!D40</f>
        <v>-0.84</v>
      </c>
      <c r="E17" s="61">
        <f>CCIS!E40</f>
        <v>-2.85</v>
      </c>
      <c r="F17" s="61">
        <f>CCIS!F40</f>
        <v>-0.84</v>
      </c>
      <c r="G17" s="61">
        <f>CCIS!G40</f>
        <v>-2.85</v>
      </c>
    </row>
    <row r="18" spans="1:7" s="28" customFormat="1" ht="24.75" customHeight="1">
      <c r="A18" s="29"/>
      <c r="B18" s="55">
        <v>6</v>
      </c>
      <c r="C18" s="52" t="s">
        <v>212</v>
      </c>
      <c r="D18" s="61">
        <v>0</v>
      </c>
      <c r="E18" s="61">
        <v>0</v>
      </c>
      <c r="F18" s="61">
        <v>0</v>
      </c>
      <c r="G18" s="61">
        <v>0</v>
      </c>
    </row>
    <row r="19" spans="1:7" ht="16.5">
      <c r="A19" s="1"/>
      <c r="B19" s="53"/>
      <c r="C19" s="1"/>
      <c r="D19" s="5"/>
      <c r="E19" s="5"/>
      <c r="F19" s="5"/>
      <c r="G19" s="5"/>
    </row>
    <row r="20" spans="1:7" s="45" customFormat="1" ht="34.5" customHeight="1">
      <c r="A20" s="44"/>
      <c r="B20" s="56"/>
      <c r="C20" s="49"/>
      <c r="D20" s="213" t="s">
        <v>213</v>
      </c>
      <c r="E20" s="214"/>
      <c r="F20" s="215" t="s">
        <v>214</v>
      </c>
      <c r="G20" s="216"/>
    </row>
    <row r="21" spans="1:7" s="28" customFormat="1" ht="24.75" customHeight="1">
      <c r="A21" s="29"/>
      <c r="B21" s="55">
        <v>7</v>
      </c>
      <c r="C21" s="52" t="s">
        <v>215</v>
      </c>
      <c r="D21" s="217" t="s">
        <v>480</v>
      </c>
      <c r="E21" s="218"/>
      <c r="F21" s="217" t="s">
        <v>244</v>
      </c>
      <c r="G21" s="218"/>
    </row>
    <row r="22" spans="1:7" ht="16.5">
      <c r="A22" s="1"/>
      <c r="B22" s="54"/>
      <c r="C22" s="62"/>
      <c r="D22" s="60"/>
      <c r="E22" s="60"/>
      <c r="F22" s="60"/>
      <c r="G22" s="63"/>
    </row>
    <row r="23" spans="1:7" ht="16.5">
      <c r="A23" s="1"/>
      <c r="B23" s="67" t="s">
        <v>481</v>
      </c>
      <c r="C23" s="2"/>
      <c r="D23" s="41"/>
      <c r="E23" s="41"/>
      <c r="F23" s="41"/>
      <c r="G23" s="64"/>
    </row>
    <row r="24" spans="1:7" ht="16.5">
      <c r="A24" s="1"/>
      <c r="B24" s="58"/>
      <c r="C24" s="65"/>
      <c r="D24" s="39"/>
      <c r="E24" s="39"/>
      <c r="F24" s="39"/>
      <c r="G24" s="66"/>
    </row>
    <row r="25" spans="1:7" ht="16.5">
      <c r="A25" s="1"/>
      <c r="B25" s="53"/>
      <c r="C25" s="1"/>
      <c r="D25" s="5"/>
      <c r="E25" s="5"/>
      <c r="F25" s="5"/>
      <c r="G25" s="5"/>
    </row>
    <row r="26" spans="1:7" ht="16.5">
      <c r="A26" s="1"/>
      <c r="B26" s="53"/>
      <c r="C26" s="1"/>
      <c r="D26" s="5"/>
      <c r="E26" s="5"/>
      <c r="F26" s="5"/>
      <c r="G26" s="5"/>
    </row>
    <row r="27" spans="1:7" ht="16.5">
      <c r="A27" s="1"/>
      <c r="B27" s="219" t="s">
        <v>340</v>
      </c>
      <c r="C27" s="219"/>
      <c r="D27" s="219"/>
      <c r="E27" s="219"/>
      <c r="F27" s="219"/>
      <c r="G27" s="219"/>
    </row>
    <row r="28" spans="1:7" ht="9.75" customHeight="1">
      <c r="A28" s="1"/>
      <c r="B28" s="68"/>
      <c r="C28" s="1"/>
      <c r="D28" s="5"/>
      <c r="E28" s="5"/>
      <c r="F28" s="5"/>
      <c r="G28" s="5"/>
    </row>
    <row r="29" spans="1:7" s="28" customFormat="1" ht="19.5" customHeight="1">
      <c r="A29" s="29"/>
      <c r="B29" s="54"/>
      <c r="C29" s="46"/>
      <c r="D29" s="208" t="s">
        <v>145</v>
      </c>
      <c r="E29" s="209"/>
      <c r="F29" s="210" t="s">
        <v>465</v>
      </c>
      <c r="G29" s="211"/>
    </row>
    <row r="30" spans="1:7" ht="17.25">
      <c r="A30" s="1"/>
      <c r="B30" s="57"/>
      <c r="C30" s="47"/>
      <c r="D30" s="6" t="s">
        <v>387</v>
      </c>
      <c r="E30" s="6" t="s">
        <v>197</v>
      </c>
      <c r="F30" s="6" t="s">
        <v>387</v>
      </c>
      <c r="G30" s="36" t="s">
        <v>197</v>
      </c>
    </row>
    <row r="31" spans="1:7" ht="16.5">
      <c r="A31" s="1"/>
      <c r="B31" s="57"/>
      <c r="C31" s="2"/>
      <c r="D31" s="6" t="s">
        <v>388</v>
      </c>
      <c r="E31" s="6" t="s">
        <v>198</v>
      </c>
      <c r="F31" s="6" t="s">
        <v>199</v>
      </c>
      <c r="G31" s="8" t="s">
        <v>198</v>
      </c>
    </row>
    <row r="32" spans="1:7" ht="16.5">
      <c r="A32" s="1"/>
      <c r="B32" s="57"/>
      <c r="C32" s="2"/>
      <c r="D32" s="7"/>
      <c r="E32" s="6" t="s">
        <v>388</v>
      </c>
      <c r="F32" s="7"/>
      <c r="G32" s="8" t="s">
        <v>208</v>
      </c>
    </row>
    <row r="33" spans="1:7" ht="16.5">
      <c r="A33" s="1"/>
      <c r="B33" s="57"/>
      <c r="C33" s="2"/>
      <c r="D33" s="6" t="str">
        <f>D11</f>
        <v>[30/4/2004]</v>
      </c>
      <c r="E33" s="6" t="str">
        <f>E11</f>
        <v>[30/4/2003]</v>
      </c>
      <c r="F33" s="6" t="str">
        <f>F11</f>
        <v>[30/4/2004]</v>
      </c>
      <c r="G33" s="8" t="str">
        <f>G11</f>
        <v>[30/4/2003]</v>
      </c>
    </row>
    <row r="34" spans="1:7" ht="16.5">
      <c r="A34" s="1"/>
      <c r="B34" s="58"/>
      <c r="C34" s="2"/>
      <c r="D34" s="6" t="s">
        <v>389</v>
      </c>
      <c r="E34" s="6" t="s">
        <v>389</v>
      </c>
      <c r="F34" s="6" t="s">
        <v>389</v>
      </c>
      <c r="G34" s="8" t="s">
        <v>389</v>
      </c>
    </row>
    <row r="35" spans="1:8" s="28" customFormat="1" ht="24.75" customHeight="1">
      <c r="A35" s="29"/>
      <c r="B35" s="55">
        <v>1</v>
      </c>
      <c r="C35" s="48" t="s">
        <v>216</v>
      </c>
      <c r="D35" s="50">
        <f>CCIS!D20</f>
        <v>32083</v>
      </c>
      <c r="E35" s="50">
        <f>CCIS!E20</f>
        <v>-1437</v>
      </c>
      <c r="F35" s="70">
        <f>CCIS!F20</f>
        <v>32083</v>
      </c>
      <c r="G35" s="50">
        <f>CCIS!G20</f>
        <v>-1437</v>
      </c>
      <c r="H35" s="32"/>
    </row>
    <row r="36" spans="1:7" s="28" customFormat="1" ht="24.75" customHeight="1">
      <c r="A36" s="29"/>
      <c r="B36" s="55">
        <v>2</v>
      </c>
      <c r="C36" s="48" t="s">
        <v>217</v>
      </c>
      <c r="D36" s="50">
        <v>337</v>
      </c>
      <c r="E36" s="50">
        <v>260</v>
      </c>
      <c r="F36" s="50">
        <v>337</v>
      </c>
      <c r="G36" s="50">
        <v>260</v>
      </c>
    </row>
    <row r="37" spans="1:7" s="3" customFormat="1" ht="24.75" customHeight="1">
      <c r="A37" s="69"/>
      <c r="B37" s="55">
        <v>3</v>
      </c>
      <c r="C37" s="52" t="s">
        <v>219</v>
      </c>
      <c r="D37" s="70">
        <f>CCIS!D22</f>
        <v>-30834</v>
      </c>
      <c r="E37" s="70">
        <f>CCIS!E22</f>
        <v>-30317</v>
      </c>
      <c r="F37" s="70">
        <f>CCIS!F22</f>
        <v>-30834</v>
      </c>
      <c r="G37" s="70">
        <f>CCIS!G22</f>
        <v>-30317</v>
      </c>
    </row>
    <row r="38" spans="1:7" ht="16.5">
      <c r="A38" s="1"/>
      <c r="B38" s="53"/>
      <c r="C38" s="1"/>
      <c r="D38" s="5"/>
      <c r="E38" s="5"/>
      <c r="F38" s="5"/>
      <c r="G38" s="5"/>
    </row>
    <row r="39" spans="1:7" ht="16.5">
      <c r="A39" s="1"/>
      <c r="B39" s="53"/>
      <c r="C39" s="1"/>
      <c r="D39" s="5"/>
      <c r="E39" s="5"/>
      <c r="F39" s="5"/>
      <c r="G39" s="5"/>
    </row>
    <row r="40" spans="1:7" ht="16.5">
      <c r="A40" s="1"/>
      <c r="B40" s="53"/>
      <c r="C40" s="1"/>
      <c r="D40" s="5"/>
      <c r="E40" s="5"/>
      <c r="F40" s="5"/>
      <c r="G40" s="5"/>
    </row>
    <row r="41" spans="1:7" ht="16.5">
      <c r="A41" s="1"/>
      <c r="B41" s="53"/>
      <c r="C41" s="1"/>
      <c r="D41" s="5"/>
      <c r="E41" s="5"/>
      <c r="F41" s="5"/>
      <c r="G41" s="5"/>
    </row>
    <row r="42" spans="1:7" ht="16.5">
      <c r="A42" s="1"/>
      <c r="B42" s="53"/>
      <c r="C42" s="1"/>
      <c r="D42" s="5"/>
      <c r="E42" s="5"/>
      <c r="F42" s="5"/>
      <c r="G42" s="5"/>
    </row>
    <row r="43" spans="1:7" ht="16.5">
      <c r="A43" s="1"/>
      <c r="B43" s="53"/>
      <c r="C43" s="1"/>
      <c r="D43" s="5"/>
      <c r="E43" s="5"/>
      <c r="F43" s="5"/>
      <c r="G43" s="5"/>
    </row>
    <row r="44" spans="1:7" ht="16.5">
      <c r="A44" s="1"/>
      <c r="B44" s="53"/>
      <c r="C44" s="1"/>
      <c r="D44" s="5"/>
      <c r="E44" s="5"/>
      <c r="F44" s="5"/>
      <c r="G44" s="5"/>
    </row>
    <row r="45" spans="1:7" ht="16.5">
      <c r="A45" s="1"/>
      <c r="B45" s="53"/>
      <c r="C45" s="1"/>
      <c r="D45" s="5"/>
      <c r="E45" s="5"/>
      <c r="F45" s="5"/>
      <c r="G45" s="5"/>
    </row>
    <row r="46" spans="1:7" ht="16.5">
      <c r="A46" s="1"/>
      <c r="B46" s="53"/>
      <c r="C46" s="1"/>
      <c r="D46" s="5"/>
      <c r="E46" s="5"/>
      <c r="F46" s="5"/>
      <c r="G46" s="5"/>
    </row>
    <row r="47" spans="1:7" ht="16.5">
      <c r="A47" s="1"/>
      <c r="B47" s="53"/>
      <c r="C47" s="1"/>
      <c r="D47" s="5"/>
      <c r="E47" s="5"/>
      <c r="F47" s="5"/>
      <c r="G47" s="5"/>
    </row>
    <row r="48" spans="1:7" ht="16.5">
      <c r="A48" s="1"/>
      <c r="B48" s="53"/>
      <c r="C48" s="1"/>
      <c r="D48" s="5"/>
      <c r="E48" s="5"/>
      <c r="F48" s="5"/>
      <c r="G48" s="5"/>
    </row>
    <row r="49" spans="1:7" ht="16.5">
      <c r="A49" s="1"/>
      <c r="B49" s="53"/>
      <c r="C49" s="1"/>
      <c r="D49" s="5"/>
      <c r="E49" s="5"/>
      <c r="F49" s="5"/>
      <c r="G49" s="5"/>
    </row>
    <row r="50" spans="1:7" ht="16.5">
      <c r="A50" s="1"/>
      <c r="B50" s="53"/>
      <c r="C50" s="1"/>
      <c r="D50" s="5"/>
      <c r="E50" s="5"/>
      <c r="F50" s="5"/>
      <c r="G50" s="5"/>
    </row>
    <row r="51" spans="1:7" ht="16.5">
      <c r="A51" s="1"/>
      <c r="B51" s="53"/>
      <c r="C51" s="1"/>
      <c r="D51" s="5"/>
      <c r="E51" s="5"/>
      <c r="F51" s="5"/>
      <c r="G51" s="5"/>
    </row>
    <row r="52" spans="1:7" ht="16.5">
      <c r="A52" s="1"/>
      <c r="B52" s="53"/>
      <c r="C52" s="1"/>
      <c r="D52" s="5"/>
      <c r="E52" s="5"/>
      <c r="F52" s="5"/>
      <c r="G52" s="5"/>
    </row>
    <row r="53" spans="1:7" ht="16.5">
      <c r="A53" s="1"/>
      <c r="B53" s="53"/>
      <c r="C53" s="1"/>
      <c r="D53" s="5"/>
      <c r="E53" s="5"/>
      <c r="F53" s="5"/>
      <c r="G53" s="5"/>
    </row>
    <row r="54" spans="1:7" ht="16.5">
      <c r="A54" s="1"/>
      <c r="B54" s="53"/>
      <c r="C54" s="1"/>
      <c r="D54" s="5"/>
      <c r="E54" s="5"/>
      <c r="F54" s="5"/>
      <c r="G54" s="5"/>
    </row>
    <row r="55" spans="1:7" ht="16.5">
      <c r="A55" s="1"/>
      <c r="B55" s="53"/>
      <c r="C55" s="1"/>
      <c r="D55" s="5"/>
      <c r="E55" s="5"/>
      <c r="F55" s="5"/>
      <c r="G55" s="5"/>
    </row>
    <row r="56" spans="1:7" ht="16.5">
      <c r="A56" s="1"/>
      <c r="B56" s="53"/>
      <c r="C56" s="1"/>
      <c r="D56" s="5"/>
      <c r="E56" s="5"/>
      <c r="F56" s="5"/>
      <c r="G56" s="5"/>
    </row>
    <row r="57" spans="1:7" ht="16.5">
      <c r="A57" s="1"/>
      <c r="B57" s="53"/>
      <c r="C57" s="1"/>
      <c r="D57" s="5"/>
      <c r="E57" s="5"/>
      <c r="F57" s="5"/>
      <c r="G57" s="5"/>
    </row>
    <row r="58" spans="1:7" ht="16.5">
      <c r="A58" s="1"/>
      <c r="B58" s="53"/>
      <c r="C58" s="1"/>
      <c r="D58" s="5"/>
      <c r="E58" s="5"/>
      <c r="F58" s="5"/>
      <c r="G58" s="5"/>
    </row>
    <row r="59" spans="1:7" ht="16.5">
      <c r="A59" s="1"/>
      <c r="B59" s="53"/>
      <c r="C59" s="1"/>
      <c r="D59" s="5"/>
      <c r="E59" s="5"/>
      <c r="F59" s="5"/>
      <c r="G59" s="5"/>
    </row>
    <row r="60" spans="1:7" ht="16.5">
      <c r="A60" s="1"/>
      <c r="B60" s="53"/>
      <c r="C60" s="1"/>
      <c r="D60" s="5"/>
      <c r="E60" s="5"/>
      <c r="F60" s="5"/>
      <c r="G60" s="5"/>
    </row>
    <row r="61" spans="1:7" ht="16.5">
      <c r="A61" s="1"/>
      <c r="B61" s="53"/>
      <c r="C61" s="1"/>
      <c r="D61" s="5"/>
      <c r="E61" s="5"/>
      <c r="F61" s="5"/>
      <c r="G61" s="5"/>
    </row>
    <row r="62" spans="1:7" ht="16.5">
      <c r="A62" s="1"/>
      <c r="B62" s="53"/>
      <c r="C62" s="1"/>
      <c r="D62" s="5"/>
      <c r="E62" s="5"/>
      <c r="F62" s="5"/>
      <c r="G62" s="5"/>
    </row>
    <row r="63" spans="1:7" ht="16.5">
      <c r="A63" s="1"/>
      <c r="B63" s="53"/>
      <c r="C63" s="1"/>
      <c r="D63" s="5"/>
      <c r="E63" s="5"/>
      <c r="F63" s="5"/>
      <c r="G63" s="5"/>
    </row>
    <row r="64" spans="1:7" ht="16.5">
      <c r="A64" s="1"/>
      <c r="B64" s="53"/>
      <c r="C64" s="1"/>
      <c r="D64" s="5"/>
      <c r="E64" s="5"/>
      <c r="F64" s="5"/>
      <c r="G64" s="5"/>
    </row>
    <row r="65" spans="1:7" ht="16.5">
      <c r="A65" s="1"/>
      <c r="B65" s="53"/>
      <c r="C65" s="1"/>
      <c r="D65" s="5"/>
      <c r="E65" s="5"/>
      <c r="F65" s="5"/>
      <c r="G65" s="5"/>
    </row>
    <row r="66" spans="1:7" ht="16.5">
      <c r="A66" s="1"/>
      <c r="B66" s="53"/>
      <c r="C66" s="1"/>
      <c r="D66" s="5"/>
      <c r="E66" s="5"/>
      <c r="F66" s="5"/>
      <c r="G66" s="5"/>
    </row>
    <row r="67" spans="1:7" ht="16.5">
      <c r="A67" s="1"/>
      <c r="B67" s="53"/>
      <c r="C67" s="1"/>
      <c r="D67" s="5"/>
      <c r="E67" s="5"/>
      <c r="F67" s="5"/>
      <c r="G67" s="5"/>
    </row>
    <row r="68" spans="1:7" ht="16.5">
      <c r="A68" s="1"/>
      <c r="B68" s="53"/>
      <c r="C68" s="1"/>
      <c r="D68" s="5"/>
      <c r="E68" s="5"/>
      <c r="F68" s="5"/>
      <c r="G68" s="5"/>
    </row>
    <row r="69" spans="1:7" ht="16.5">
      <c r="A69" s="1"/>
      <c r="B69" s="53"/>
      <c r="C69" s="1"/>
      <c r="D69" s="5"/>
      <c r="E69" s="5"/>
      <c r="F69" s="5"/>
      <c r="G69" s="5"/>
    </row>
    <row r="70" spans="1:7" ht="16.5">
      <c r="A70" s="1"/>
      <c r="B70" s="53"/>
      <c r="C70" s="1"/>
      <c r="D70" s="5"/>
      <c r="E70" s="5"/>
      <c r="F70" s="5"/>
      <c r="G70" s="5"/>
    </row>
    <row r="71" spans="1:7" ht="16.5">
      <c r="A71" s="1"/>
      <c r="B71" s="53"/>
      <c r="C71" s="1"/>
      <c r="D71" s="5"/>
      <c r="E71" s="5"/>
      <c r="F71" s="5"/>
      <c r="G71" s="5"/>
    </row>
    <row r="72" spans="1:7" ht="16.5">
      <c r="A72" s="1"/>
      <c r="B72" s="53"/>
      <c r="C72" s="1"/>
      <c r="D72" s="5"/>
      <c r="E72" s="5"/>
      <c r="F72" s="5"/>
      <c r="G72" s="5"/>
    </row>
    <row r="73" spans="1:7" ht="16.5">
      <c r="A73" s="1"/>
      <c r="B73" s="53"/>
      <c r="C73" s="1"/>
      <c r="D73" s="5"/>
      <c r="E73" s="5"/>
      <c r="F73" s="5"/>
      <c r="G73" s="5"/>
    </row>
    <row r="74" spans="1:7" ht="16.5">
      <c r="A74" s="1"/>
      <c r="B74" s="53"/>
      <c r="C74" s="1"/>
      <c r="D74" s="5"/>
      <c r="E74" s="5"/>
      <c r="F74" s="5"/>
      <c r="G74" s="5"/>
    </row>
    <row r="75" spans="1:7" ht="16.5">
      <c r="A75" s="1"/>
      <c r="B75" s="53"/>
      <c r="C75" s="1"/>
      <c r="D75" s="5"/>
      <c r="E75" s="5"/>
      <c r="F75" s="5"/>
      <c r="G75" s="5"/>
    </row>
    <row r="76" spans="1:7" ht="16.5">
      <c r="A76" s="1"/>
      <c r="B76" s="53"/>
      <c r="C76" s="1"/>
      <c r="D76" s="5"/>
      <c r="E76" s="5"/>
      <c r="F76" s="5"/>
      <c r="G76" s="5"/>
    </row>
    <row r="77" spans="1:7" ht="16.5">
      <c r="A77" s="1"/>
      <c r="B77" s="53"/>
      <c r="C77" s="1"/>
      <c r="D77" s="5"/>
      <c r="E77" s="5"/>
      <c r="F77" s="5"/>
      <c r="G77" s="5"/>
    </row>
    <row r="78" spans="1:7" ht="16.5">
      <c r="A78" s="1"/>
      <c r="B78" s="53"/>
      <c r="C78" s="1"/>
      <c r="D78" s="5"/>
      <c r="E78" s="5"/>
      <c r="F78" s="5"/>
      <c r="G78" s="5"/>
    </row>
    <row r="79" spans="1:7" ht="16.5">
      <c r="A79" s="1"/>
      <c r="B79" s="53"/>
      <c r="C79" s="1"/>
      <c r="D79" s="5"/>
      <c r="E79" s="5"/>
      <c r="F79" s="5"/>
      <c r="G79" s="5"/>
    </row>
    <row r="80" spans="1:7" ht="16.5">
      <c r="A80" s="1"/>
      <c r="B80" s="53"/>
      <c r="C80" s="1"/>
      <c r="D80" s="5"/>
      <c r="E80" s="5"/>
      <c r="F80" s="5"/>
      <c r="G80" s="5"/>
    </row>
    <row r="81" spans="1:7" ht="16.5">
      <c r="A81" s="1"/>
      <c r="B81" s="53"/>
      <c r="C81" s="1"/>
      <c r="D81" s="5"/>
      <c r="E81" s="5"/>
      <c r="F81" s="5"/>
      <c r="G81" s="5"/>
    </row>
    <row r="82" spans="1:7" ht="16.5">
      <c r="A82" s="1"/>
      <c r="B82" s="53"/>
      <c r="C82" s="1"/>
      <c r="D82" s="5"/>
      <c r="E82" s="5"/>
      <c r="F82" s="5"/>
      <c r="G82" s="5"/>
    </row>
    <row r="83" spans="1:7" ht="16.5">
      <c r="A83" s="1"/>
      <c r="B83" s="53"/>
      <c r="C83" s="1"/>
      <c r="D83" s="5"/>
      <c r="E83" s="5"/>
      <c r="F83" s="5"/>
      <c r="G83" s="5"/>
    </row>
    <row r="84" spans="1:7" ht="16.5">
      <c r="A84" s="1"/>
      <c r="B84" s="53"/>
      <c r="C84" s="1"/>
      <c r="D84" s="5"/>
      <c r="E84" s="5"/>
      <c r="F84" s="5"/>
      <c r="G84" s="5"/>
    </row>
    <row r="85" spans="1:7" ht="16.5">
      <c r="A85" s="1"/>
      <c r="B85" s="53"/>
      <c r="C85" s="1"/>
      <c r="D85" s="5"/>
      <c r="E85" s="5"/>
      <c r="F85" s="5"/>
      <c r="G85" s="5"/>
    </row>
    <row r="86" spans="1:7" ht="16.5">
      <c r="A86" s="1"/>
      <c r="B86" s="53"/>
      <c r="C86" s="1"/>
      <c r="D86" s="5"/>
      <c r="E86" s="5"/>
      <c r="F86" s="5"/>
      <c r="G86" s="5"/>
    </row>
    <row r="87" spans="1:7" ht="16.5">
      <c r="A87" s="1"/>
      <c r="B87" s="53"/>
      <c r="C87" s="1"/>
      <c r="D87" s="5"/>
      <c r="E87" s="5"/>
      <c r="F87" s="5"/>
      <c r="G87" s="5"/>
    </row>
    <row r="88" spans="1:7" ht="16.5">
      <c r="A88" s="1"/>
      <c r="B88" s="53"/>
      <c r="C88" s="1"/>
      <c r="D88" s="5"/>
      <c r="E88" s="5"/>
      <c r="F88" s="5"/>
      <c r="G88" s="5"/>
    </row>
    <row r="89" spans="1:7" ht="16.5">
      <c r="A89" s="1"/>
      <c r="B89" s="53"/>
      <c r="C89" s="1"/>
      <c r="D89" s="5"/>
      <c r="E89" s="5"/>
      <c r="F89" s="5"/>
      <c r="G89" s="5"/>
    </row>
    <row r="90" spans="1:7" ht="16.5">
      <c r="A90" s="1"/>
      <c r="B90" s="53"/>
      <c r="C90" s="1"/>
      <c r="D90" s="5"/>
      <c r="E90" s="5"/>
      <c r="F90" s="5"/>
      <c r="G90" s="5"/>
    </row>
  </sheetData>
  <mergeCells count="14">
    <mergeCell ref="B1:G1"/>
    <mergeCell ref="B2:G2"/>
    <mergeCell ref="B4:G4"/>
    <mergeCell ref="B5:G5"/>
    <mergeCell ref="D21:E21"/>
    <mergeCell ref="F21:G21"/>
    <mergeCell ref="D29:E29"/>
    <mergeCell ref="F29:G29"/>
    <mergeCell ref="B27:G27"/>
    <mergeCell ref="D7:E7"/>
    <mergeCell ref="F7:G7"/>
    <mergeCell ref="C6:G6"/>
    <mergeCell ref="D20:E20"/>
    <mergeCell ref="F20:G20"/>
  </mergeCells>
  <printOptions/>
  <pageMargins left="0.25" right="0.31" top="0.62" bottom="0.47" header="0.27" footer="0.27"/>
  <pageSetup fitToHeight="1" fitToWidth="1" horizontalDpi="600" verticalDpi="600" orientation="portrait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6"/>
  <sheetViews>
    <sheetView showGridLines="0" zoomScale="80" zoomScaleNormal="80" workbookViewId="0" topLeftCell="A1">
      <selection activeCell="A1" sqref="A1"/>
    </sheetView>
  </sheetViews>
  <sheetFormatPr defaultColWidth="9.69921875" defaultRowHeight="15.75"/>
  <cols>
    <col min="1" max="1" width="2.09765625" style="28" customWidth="1"/>
    <col min="2" max="2" width="26.69921875" style="28" customWidth="1"/>
    <col min="3" max="3" width="12.8984375" style="85" hidden="1" customWidth="1"/>
    <col min="4" max="7" width="13.69921875" style="85" customWidth="1"/>
    <col min="8" max="16384" width="9.69921875" style="28" customWidth="1"/>
  </cols>
  <sheetData>
    <row r="1" spans="1:7" ht="20.25">
      <c r="A1" s="29"/>
      <c r="B1" s="220" t="s">
        <v>498</v>
      </c>
      <c r="C1" s="220"/>
      <c r="D1" s="220"/>
      <c r="E1" s="220"/>
      <c r="F1" s="220"/>
      <c r="G1" s="220"/>
    </row>
    <row r="2" spans="1:7" ht="21.75" customHeight="1">
      <c r="A2" s="29"/>
      <c r="B2" s="227" t="s">
        <v>338</v>
      </c>
      <c r="C2" s="227"/>
      <c r="D2" s="227"/>
      <c r="E2" s="227"/>
      <c r="F2" s="227"/>
      <c r="G2" s="227"/>
    </row>
    <row r="3" spans="1:7" ht="21.75" customHeight="1">
      <c r="A3" s="29"/>
      <c r="B3" s="103"/>
      <c r="C3" s="103"/>
      <c r="D3" s="103"/>
      <c r="E3" s="103"/>
      <c r="F3" s="103"/>
      <c r="G3" s="103"/>
    </row>
    <row r="4" spans="1:7" ht="21.75" customHeight="1">
      <c r="A4" s="29"/>
      <c r="B4" s="228" t="s">
        <v>242</v>
      </c>
      <c r="C4" s="207"/>
      <c r="D4" s="207"/>
      <c r="E4" s="207"/>
      <c r="F4" s="207"/>
      <c r="G4" s="229"/>
    </row>
    <row r="5" spans="1:7" ht="19.5" customHeight="1">
      <c r="A5" s="29"/>
      <c r="B5" s="230" t="s">
        <v>266</v>
      </c>
      <c r="C5" s="231"/>
      <c r="D5" s="231"/>
      <c r="E5" s="231"/>
      <c r="F5" s="231"/>
      <c r="G5" s="232"/>
    </row>
    <row r="6" spans="1:7" ht="19.5" customHeight="1">
      <c r="A6" s="29"/>
      <c r="B6" s="33"/>
      <c r="C6" s="34"/>
      <c r="D6" s="34"/>
      <c r="E6" s="34"/>
      <c r="F6" s="34"/>
      <c r="G6" s="35"/>
    </row>
    <row r="7" spans="1:7" ht="19.5" customHeight="1">
      <c r="A7" s="29"/>
      <c r="B7" s="30"/>
      <c r="C7" s="31"/>
      <c r="D7" s="223" t="s">
        <v>145</v>
      </c>
      <c r="E7" s="224"/>
      <c r="F7" s="225" t="s">
        <v>465</v>
      </c>
      <c r="G7" s="226"/>
    </row>
    <row r="8" spans="1:7" ht="17.25">
      <c r="A8" s="29"/>
      <c r="B8" s="71"/>
      <c r="C8" s="111" t="s">
        <v>318</v>
      </c>
      <c r="D8" s="74" t="s">
        <v>171</v>
      </c>
      <c r="E8" s="107" t="s">
        <v>172</v>
      </c>
      <c r="F8" s="106" t="s">
        <v>241</v>
      </c>
      <c r="G8" s="87" t="s">
        <v>240</v>
      </c>
    </row>
    <row r="9" spans="1:7" ht="16.5">
      <c r="A9" s="29"/>
      <c r="B9" s="43"/>
      <c r="C9" s="72" t="s">
        <v>388</v>
      </c>
      <c r="D9" s="74" t="s">
        <v>267</v>
      </c>
      <c r="E9" s="75" t="s">
        <v>267</v>
      </c>
      <c r="F9" s="106" t="s">
        <v>268</v>
      </c>
      <c r="G9" s="75" t="s">
        <v>268</v>
      </c>
    </row>
    <row r="10" spans="1:7" ht="16.5">
      <c r="A10" s="29"/>
      <c r="B10" s="43"/>
      <c r="C10" s="73"/>
      <c r="D10" s="86"/>
      <c r="E10" s="81"/>
      <c r="F10" s="106" t="s">
        <v>143</v>
      </c>
      <c r="G10" s="75" t="s">
        <v>143</v>
      </c>
    </row>
    <row r="11" spans="1:7" ht="16.5">
      <c r="A11" s="29"/>
      <c r="B11" s="43"/>
      <c r="C11" s="108" t="s">
        <v>317</v>
      </c>
      <c r="D11" s="74" t="s">
        <v>238</v>
      </c>
      <c r="E11" s="108" t="s">
        <v>239</v>
      </c>
      <c r="F11" s="106" t="str">
        <f>D11</f>
        <v>[30/4/2004]</v>
      </c>
      <c r="G11" s="75" t="str">
        <f>E11</f>
        <v>[30/4/2003]</v>
      </c>
    </row>
    <row r="12" spans="1:7" ht="16.5">
      <c r="A12" s="29"/>
      <c r="B12" s="76"/>
      <c r="C12" s="109" t="s">
        <v>389</v>
      </c>
      <c r="D12" s="74" t="s">
        <v>389</v>
      </c>
      <c r="E12" s="109" t="s">
        <v>389</v>
      </c>
      <c r="F12" s="106" t="s">
        <v>389</v>
      </c>
      <c r="G12" s="75" t="s">
        <v>389</v>
      </c>
    </row>
    <row r="13" spans="1:7" ht="17.25" customHeight="1">
      <c r="A13" s="29"/>
      <c r="B13" s="77"/>
      <c r="C13" s="78"/>
      <c r="D13" s="78"/>
      <c r="E13" s="78"/>
      <c r="F13" s="79"/>
      <c r="G13" s="78"/>
    </row>
    <row r="14" spans="1:7" ht="16.5">
      <c r="A14" s="29"/>
      <c r="B14" s="80" t="s">
        <v>236</v>
      </c>
      <c r="C14" s="81">
        <f>206672</f>
        <v>206672</v>
      </c>
      <c r="D14" s="81">
        <v>72977</v>
      </c>
      <c r="E14" s="81">
        <v>59744</v>
      </c>
      <c r="F14" s="81">
        <v>72977</v>
      </c>
      <c r="G14" s="81">
        <v>59744</v>
      </c>
    </row>
    <row r="15" spans="1:7" ht="16.5">
      <c r="A15" s="29"/>
      <c r="B15" s="80"/>
      <c r="C15" s="81"/>
      <c r="D15" s="81"/>
      <c r="E15" s="81"/>
      <c r="F15" s="81"/>
      <c r="G15" s="81"/>
    </row>
    <row r="16" spans="1:7" ht="16.5">
      <c r="A16" s="29"/>
      <c r="B16" s="80" t="s">
        <v>235</v>
      </c>
      <c r="C16" s="81">
        <f>-352026</f>
        <v>-352026</v>
      </c>
      <c r="D16" s="81">
        <v>-44227</v>
      </c>
      <c r="E16" s="81">
        <v>-63912</v>
      </c>
      <c r="F16" s="81">
        <v>-44227</v>
      </c>
      <c r="G16" s="81">
        <v>-63912</v>
      </c>
    </row>
    <row r="17" spans="1:7" ht="16.5">
      <c r="A17" s="29"/>
      <c r="B17" s="80"/>
      <c r="C17" s="81"/>
      <c r="D17" s="81"/>
      <c r="E17" s="81"/>
      <c r="F17" s="81"/>
      <c r="G17" s="81"/>
    </row>
    <row r="18" spans="1:7" ht="16.5">
      <c r="A18" s="29"/>
      <c r="B18" s="80" t="s">
        <v>234</v>
      </c>
      <c r="C18" s="81">
        <f>6237</f>
        <v>6237</v>
      </c>
      <c r="D18" s="81">
        <v>3333</v>
      </c>
      <c r="E18" s="81">
        <v>2731</v>
      </c>
      <c r="F18" s="81">
        <v>3333</v>
      </c>
      <c r="G18" s="81">
        <v>2731</v>
      </c>
    </row>
    <row r="19" spans="1:7" ht="16.5">
      <c r="A19" s="29"/>
      <c r="B19" s="80"/>
      <c r="C19" s="82"/>
      <c r="D19" s="82"/>
      <c r="E19" s="82"/>
      <c r="F19" s="82"/>
      <c r="G19" s="82"/>
    </row>
    <row r="20" spans="1:7" ht="16.5">
      <c r="A20" s="29"/>
      <c r="B20" s="80" t="s">
        <v>291</v>
      </c>
      <c r="C20" s="81">
        <f>SUM(C14:C19)</f>
        <v>-139117</v>
      </c>
      <c r="D20" s="81">
        <f>SUM(D14:D19)</f>
        <v>32083</v>
      </c>
      <c r="E20" s="81">
        <f>SUM(E14:E19)</f>
        <v>-1437</v>
      </c>
      <c r="F20" s="81">
        <f>SUM(F14:F18)</f>
        <v>32083</v>
      </c>
      <c r="G20" s="81">
        <f>SUM(G14:G19)</f>
        <v>-1437</v>
      </c>
    </row>
    <row r="21" spans="1:7" ht="16.5">
      <c r="A21" s="29"/>
      <c r="B21" s="80"/>
      <c r="C21" s="81"/>
      <c r="D21" s="81"/>
      <c r="E21" s="81"/>
      <c r="F21" s="81"/>
      <c r="G21" s="81"/>
    </row>
    <row r="22" spans="1:7" ht="16.5">
      <c r="A22" s="29"/>
      <c r="B22" s="80" t="s">
        <v>222</v>
      </c>
      <c r="C22" s="81">
        <f>-123637</f>
        <v>-123637</v>
      </c>
      <c r="D22" s="81">
        <v>-30834</v>
      </c>
      <c r="E22" s="81">
        <v>-30317</v>
      </c>
      <c r="F22" s="81">
        <v>-30834</v>
      </c>
      <c r="G22" s="81">
        <v>-30317</v>
      </c>
    </row>
    <row r="23" spans="1:7" ht="16.5">
      <c r="A23" s="29"/>
      <c r="B23" s="80"/>
      <c r="C23" s="81"/>
      <c r="D23" s="81"/>
      <c r="E23" s="81"/>
      <c r="F23" s="81"/>
      <c r="G23" s="81"/>
    </row>
    <row r="24" spans="1:7" ht="16.5">
      <c r="A24" s="29"/>
      <c r="B24" s="80" t="s">
        <v>221</v>
      </c>
      <c r="C24" s="81">
        <v>0</v>
      </c>
      <c r="D24" s="81">
        <f>F24-C24</f>
        <v>0</v>
      </c>
      <c r="E24" s="81">
        <v>0</v>
      </c>
      <c r="F24" s="81">
        <v>0</v>
      </c>
      <c r="G24" s="81">
        <v>0</v>
      </c>
    </row>
    <row r="25" spans="1:7" ht="7.5" customHeight="1">
      <c r="A25" s="29"/>
      <c r="B25" s="80"/>
      <c r="C25" s="82"/>
      <c r="D25" s="82"/>
      <c r="E25" s="82"/>
      <c r="F25" s="82"/>
      <c r="G25" s="82"/>
    </row>
    <row r="26" spans="1:7" ht="7.5" customHeight="1">
      <c r="A26" s="29"/>
      <c r="B26" s="80"/>
      <c r="C26" s="81"/>
      <c r="D26" s="81"/>
      <c r="E26" s="81"/>
      <c r="F26" s="81"/>
      <c r="G26" s="81"/>
    </row>
    <row r="27" spans="1:7" ht="16.5">
      <c r="A27" s="29"/>
      <c r="B27" s="80" t="s">
        <v>292</v>
      </c>
      <c r="C27" s="81">
        <f>SUM(C20:C24)</f>
        <v>-262754</v>
      </c>
      <c r="D27" s="81">
        <f>SUM(D20:D24)</f>
        <v>1249</v>
      </c>
      <c r="E27" s="81">
        <f>SUM(E20:E25)</f>
        <v>-31754</v>
      </c>
      <c r="F27" s="81">
        <f>SUM(F20:F24)</f>
        <v>1249</v>
      </c>
      <c r="G27" s="81">
        <f>SUM(G20:G25)</f>
        <v>-31754</v>
      </c>
    </row>
    <row r="28" spans="1:7" ht="16.5">
      <c r="A28" s="29"/>
      <c r="B28" s="80"/>
      <c r="C28" s="81"/>
      <c r="D28" s="81"/>
      <c r="E28" s="81"/>
      <c r="F28" s="81"/>
      <c r="G28" s="81"/>
    </row>
    <row r="29" spans="1:7" ht="16.5">
      <c r="A29" s="29"/>
      <c r="B29" s="80" t="s">
        <v>220</v>
      </c>
      <c r="C29" s="81">
        <f>-5547</f>
        <v>-5547</v>
      </c>
      <c r="D29" s="81">
        <v>-1795</v>
      </c>
      <c r="E29" s="81">
        <v>-959</v>
      </c>
      <c r="F29" s="81">
        <v>-1795</v>
      </c>
      <c r="G29" s="81">
        <v>-959</v>
      </c>
    </row>
    <row r="30" spans="1:7" ht="7.5" customHeight="1">
      <c r="A30" s="29"/>
      <c r="B30" s="80"/>
      <c r="C30" s="82"/>
      <c r="D30" s="82"/>
      <c r="E30" s="82"/>
      <c r="F30" s="82"/>
      <c r="G30" s="82"/>
    </row>
    <row r="31" spans="1:7" ht="7.5" customHeight="1">
      <c r="A31" s="29"/>
      <c r="B31" s="80"/>
      <c r="C31" s="81"/>
      <c r="D31" s="81"/>
      <c r="E31" s="81"/>
      <c r="F31" s="81"/>
      <c r="G31" s="81"/>
    </row>
    <row r="32" spans="1:7" ht="16.5">
      <c r="A32" s="29"/>
      <c r="B32" s="80" t="s">
        <v>293</v>
      </c>
      <c r="C32" s="81">
        <f>SUM(C27:C29)</f>
        <v>-268301</v>
      </c>
      <c r="D32" s="81">
        <f>SUM(D27:D29)</f>
        <v>-546</v>
      </c>
      <c r="E32" s="81">
        <f>SUM(E27:E29)</f>
        <v>-32713</v>
      </c>
      <c r="F32" s="81">
        <f>SUM(F27:F29)</f>
        <v>-546</v>
      </c>
      <c r="G32" s="81">
        <f>SUM(G27:G29)</f>
        <v>-32713</v>
      </c>
    </row>
    <row r="33" spans="1:7" ht="7.5" customHeight="1">
      <c r="A33" s="29"/>
      <c r="B33" s="80"/>
      <c r="C33" s="81"/>
      <c r="D33" s="81"/>
      <c r="E33" s="81"/>
      <c r="F33" s="81"/>
      <c r="G33" s="81"/>
    </row>
    <row r="34" spans="1:7" ht="16.5">
      <c r="A34" s="29"/>
      <c r="B34" s="80" t="s">
        <v>365</v>
      </c>
      <c r="C34" s="81">
        <f>46985</f>
        <v>46985</v>
      </c>
      <c r="D34" s="81">
        <v>-7043</v>
      </c>
      <c r="E34" s="81">
        <v>7007</v>
      </c>
      <c r="F34" s="81">
        <v>-7043</v>
      </c>
      <c r="G34" s="81">
        <v>7007</v>
      </c>
    </row>
    <row r="35" spans="1:7" ht="7.5" customHeight="1">
      <c r="A35" s="29"/>
      <c r="B35" s="80"/>
      <c r="C35" s="82"/>
      <c r="D35" s="82"/>
      <c r="E35" s="82"/>
      <c r="F35" s="82"/>
      <c r="G35" s="82"/>
    </row>
    <row r="36" spans="1:7" ht="7.5" customHeight="1">
      <c r="A36" s="29"/>
      <c r="B36" s="80"/>
      <c r="C36" s="81"/>
      <c r="D36" s="81"/>
      <c r="E36" s="81"/>
      <c r="F36" s="81"/>
      <c r="G36" s="81"/>
    </row>
    <row r="37" spans="1:7" ht="16.5">
      <c r="A37" s="29"/>
      <c r="B37" s="80" t="s">
        <v>294</v>
      </c>
      <c r="C37" s="81">
        <f>SUM(C32:C34)</f>
        <v>-221316</v>
      </c>
      <c r="D37" s="81">
        <f>SUM(D32:D34)</f>
        <v>-7589</v>
      </c>
      <c r="E37" s="81">
        <f>SUM(E32:E34)</f>
        <v>-25706</v>
      </c>
      <c r="F37" s="81">
        <f>SUM(F32:F34)</f>
        <v>-7589</v>
      </c>
      <c r="G37" s="81">
        <f>SUM(G32:G34)</f>
        <v>-25706</v>
      </c>
    </row>
    <row r="38" spans="1:7" ht="7.5" customHeight="1">
      <c r="A38" s="29"/>
      <c r="B38" s="83"/>
      <c r="C38" s="82"/>
      <c r="D38" s="82"/>
      <c r="E38" s="82"/>
      <c r="F38" s="82"/>
      <c r="G38" s="82"/>
    </row>
    <row r="39" spans="1:7" ht="16.5">
      <c r="A39" s="29"/>
      <c r="B39" s="29"/>
      <c r="C39" s="32"/>
      <c r="D39" s="32"/>
      <c r="E39" s="32"/>
      <c r="F39" s="32"/>
      <c r="G39" s="32"/>
    </row>
    <row r="40" spans="1:7" ht="16.5">
      <c r="A40" s="29"/>
      <c r="B40" s="29" t="s">
        <v>40</v>
      </c>
      <c r="C40" s="84">
        <f>-24.54</f>
        <v>-24.54</v>
      </c>
      <c r="D40" s="84">
        <v>-0.84</v>
      </c>
      <c r="E40" s="84">
        <v>-2.85</v>
      </c>
      <c r="F40" s="84">
        <v>-0.84</v>
      </c>
      <c r="G40" s="84">
        <v>-2.85</v>
      </c>
    </row>
    <row r="41" spans="1:7" ht="16.5">
      <c r="A41" s="29"/>
      <c r="B41" s="29" t="s">
        <v>41</v>
      </c>
      <c r="C41" s="32">
        <v>0</v>
      </c>
      <c r="D41" s="84">
        <v>-0.84</v>
      </c>
      <c r="E41" s="84">
        <v>-2.85</v>
      </c>
      <c r="F41" s="84">
        <v>-0.84</v>
      </c>
      <c r="G41" s="84">
        <v>-2.85</v>
      </c>
    </row>
    <row r="42" spans="1:7" ht="16.5">
      <c r="A42" s="29"/>
      <c r="B42" s="29"/>
      <c r="C42" s="32"/>
      <c r="D42" s="32"/>
      <c r="E42" s="32"/>
      <c r="F42" s="32"/>
      <c r="G42" s="32"/>
    </row>
    <row r="43" spans="1:7" ht="16.5">
      <c r="A43" s="29"/>
      <c r="B43" s="29"/>
      <c r="C43" s="32"/>
      <c r="D43" s="32"/>
      <c r="E43" s="32"/>
      <c r="F43" s="32"/>
      <c r="G43" s="32"/>
    </row>
    <row r="44" spans="1:7" ht="18.75">
      <c r="A44" s="29"/>
      <c r="B44" s="40"/>
      <c r="C44" s="32"/>
      <c r="D44" s="32"/>
      <c r="E44" s="32"/>
      <c r="F44" s="32"/>
      <c r="G44" s="32"/>
    </row>
    <row r="45" spans="1:7" ht="18.75">
      <c r="A45" s="29"/>
      <c r="B45" s="40"/>
      <c r="C45" s="32"/>
      <c r="D45" s="32"/>
      <c r="E45" s="32"/>
      <c r="F45" s="32"/>
      <c r="G45" s="32"/>
    </row>
    <row r="46" spans="1:7" ht="16.5">
      <c r="A46" s="29"/>
      <c r="B46" s="29"/>
      <c r="C46" s="32"/>
      <c r="D46" s="32"/>
      <c r="E46" s="32"/>
      <c r="F46" s="32"/>
      <c r="G46" s="32"/>
    </row>
    <row r="47" spans="1:7" ht="16.5">
      <c r="A47" s="29"/>
      <c r="B47" s="29"/>
      <c r="C47" s="32"/>
      <c r="D47" s="32"/>
      <c r="E47" s="32"/>
      <c r="F47" s="32"/>
      <c r="G47" s="32"/>
    </row>
    <row r="48" spans="1:7" ht="16.5">
      <c r="A48" s="29"/>
      <c r="B48" s="29"/>
      <c r="C48" s="32"/>
      <c r="D48" s="32"/>
      <c r="E48" s="32"/>
      <c r="F48" s="32"/>
      <c r="G48" s="32"/>
    </row>
    <row r="49" spans="1:7" ht="16.5">
      <c r="A49" s="29"/>
      <c r="B49" s="29"/>
      <c r="C49" s="32"/>
      <c r="D49" s="32"/>
      <c r="E49" s="32"/>
      <c r="F49" s="32"/>
      <c r="G49" s="32"/>
    </row>
    <row r="50" spans="1:7" ht="16.5">
      <c r="A50" s="29"/>
      <c r="B50" s="29"/>
      <c r="C50" s="32"/>
      <c r="D50" s="32"/>
      <c r="E50" s="32"/>
      <c r="F50" s="32"/>
      <c r="G50" s="32"/>
    </row>
    <row r="51" spans="1:7" ht="16.5">
      <c r="A51" s="29"/>
      <c r="B51" s="29"/>
      <c r="C51" s="32"/>
      <c r="D51" s="32"/>
      <c r="E51" s="32"/>
      <c r="F51" s="32"/>
      <c r="G51" s="32"/>
    </row>
    <row r="52" spans="1:7" ht="16.5">
      <c r="A52" s="29"/>
      <c r="C52" s="32"/>
      <c r="D52" s="32"/>
      <c r="E52" s="32"/>
      <c r="F52" s="32"/>
      <c r="G52" s="32"/>
    </row>
    <row r="53" spans="1:7" ht="16.5">
      <c r="A53" s="29"/>
      <c r="C53" s="32"/>
      <c r="D53" s="32"/>
      <c r="E53" s="32"/>
      <c r="F53" s="32"/>
      <c r="G53" s="32"/>
    </row>
    <row r="54" spans="1:7" ht="16.5">
      <c r="A54" s="29"/>
      <c r="B54" s="29"/>
      <c r="C54" s="32"/>
      <c r="D54" s="32"/>
      <c r="E54" s="32"/>
      <c r="F54" s="32"/>
      <c r="G54" s="32"/>
    </row>
    <row r="55" spans="1:7" ht="16.5">
      <c r="A55" s="29"/>
      <c r="B55" s="29"/>
      <c r="C55" s="32"/>
      <c r="D55" s="32"/>
      <c r="E55" s="32"/>
      <c r="F55" s="32"/>
      <c r="G55" s="32"/>
    </row>
    <row r="56" spans="1:7" ht="16.5">
      <c r="A56" s="29"/>
      <c r="B56" s="29" t="s">
        <v>55</v>
      </c>
      <c r="C56" s="32"/>
      <c r="D56" s="32"/>
      <c r="E56" s="32"/>
      <c r="F56" s="32"/>
      <c r="G56" s="32"/>
    </row>
    <row r="57" spans="1:7" ht="16.5">
      <c r="A57" s="29"/>
      <c r="B57" s="29" t="s">
        <v>247</v>
      </c>
      <c r="C57" s="32"/>
      <c r="D57" s="32"/>
      <c r="E57" s="32"/>
      <c r="F57" s="32"/>
      <c r="G57" s="32"/>
    </row>
    <row r="58" spans="1:7" ht="16.5">
      <c r="A58" s="29"/>
      <c r="B58" s="29"/>
      <c r="C58" s="32"/>
      <c r="D58" s="32"/>
      <c r="E58" s="32"/>
      <c r="F58" s="32"/>
      <c r="G58" s="32"/>
    </row>
    <row r="59" spans="1:7" ht="16.5">
      <c r="A59" s="29"/>
      <c r="B59" s="29"/>
      <c r="C59" s="32"/>
      <c r="D59" s="32"/>
      <c r="E59" s="32"/>
      <c r="F59" s="32"/>
      <c r="G59" s="32"/>
    </row>
    <row r="60" spans="1:7" ht="16.5">
      <c r="A60" s="29"/>
      <c r="B60" s="29"/>
      <c r="C60" s="32"/>
      <c r="D60" s="32"/>
      <c r="E60" s="32"/>
      <c r="F60" s="32"/>
      <c r="G60" s="32"/>
    </row>
    <row r="61" spans="1:7" ht="16.5">
      <c r="A61" s="29"/>
      <c r="B61" s="29"/>
      <c r="C61" s="32"/>
      <c r="D61" s="32"/>
      <c r="E61" s="32"/>
      <c r="F61" s="32"/>
      <c r="G61" s="32"/>
    </row>
    <row r="62" spans="1:7" ht="16.5">
      <c r="A62" s="29"/>
      <c r="B62" s="29"/>
      <c r="C62" s="32"/>
      <c r="D62" s="32"/>
      <c r="E62" s="32"/>
      <c r="F62" s="32"/>
      <c r="G62" s="32"/>
    </row>
    <row r="63" spans="1:7" ht="16.5">
      <c r="A63" s="29"/>
      <c r="B63" s="29"/>
      <c r="C63" s="32"/>
      <c r="D63" s="32"/>
      <c r="E63" s="32"/>
      <c r="F63" s="32"/>
      <c r="G63" s="32"/>
    </row>
    <row r="64" spans="1:7" ht="16.5">
      <c r="A64" s="29"/>
      <c r="B64" s="29"/>
      <c r="C64" s="32"/>
      <c r="D64" s="32"/>
      <c r="E64" s="32"/>
      <c r="F64" s="32"/>
      <c r="G64" s="32"/>
    </row>
    <row r="65" spans="1:7" ht="16.5">
      <c r="A65" s="29"/>
      <c r="B65" s="29"/>
      <c r="C65" s="32"/>
      <c r="D65" s="32"/>
      <c r="E65" s="32"/>
      <c r="F65" s="32"/>
      <c r="G65" s="32"/>
    </row>
    <row r="66" spans="1:7" ht="16.5">
      <c r="A66" s="29"/>
      <c r="B66" s="29"/>
      <c r="C66" s="32"/>
      <c r="D66" s="32"/>
      <c r="E66" s="32"/>
      <c r="F66" s="32"/>
      <c r="G66" s="32"/>
    </row>
    <row r="67" spans="1:7" ht="16.5">
      <c r="A67" s="29"/>
      <c r="B67" s="29"/>
      <c r="C67" s="32"/>
      <c r="D67" s="32"/>
      <c r="E67" s="32"/>
      <c r="F67" s="32"/>
      <c r="G67" s="32"/>
    </row>
    <row r="68" spans="1:7" ht="16.5">
      <c r="A68" s="29"/>
      <c r="B68" s="29"/>
      <c r="C68" s="32"/>
      <c r="D68" s="32"/>
      <c r="E68" s="32"/>
      <c r="F68" s="32"/>
      <c r="G68" s="32"/>
    </row>
    <row r="69" spans="1:7" ht="16.5">
      <c r="A69" s="29"/>
      <c r="B69" s="29"/>
      <c r="C69" s="32"/>
      <c r="D69" s="32"/>
      <c r="E69" s="32"/>
      <c r="F69" s="32"/>
      <c r="G69" s="32"/>
    </row>
    <row r="70" spans="1:7" ht="16.5">
      <c r="A70" s="29"/>
      <c r="B70" s="29"/>
      <c r="C70" s="32"/>
      <c r="D70" s="32"/>
      <c r="E70" s="32"/>
      <c r="F70" s="32"/>
      <c r="G70" s="32"/>
    </row>
    <row r="71" spans="1:7" ht="16.5">
      <c r="A71" s="29"/>
      <c r="B71" s="29"/>
      <c r="C71" s="32"/>
      <c r="D71" s="32"/>
      <c r="E71" s="32"/>
      <c r="F71" s="32"/>
      <c r="G71" s="32"/>
    </row>
    <row r="72" spans="1:7" ht="16.5">
      <c r="A72" s="29"/>
      <c r="B72" s="29"/>
      <c r="C72" s="32"/>
      <c r="D72" s="32"/>
      <c r="E72" s="32"/>
      <c r="F72" s="32"/>
      <c r="G72" s="32"/>
    </row>
    <row r="73" spans="1:7" ht="16.5">
      <c r="A73" s="29"/>
      <c r="B73" s="29"/>
      <c r="C73" s="32"/>
      <c r="D73" s="32"/>
      <c r="E73" s="32"/>
      <c r="F73" s="32"/>
      <c r="G73" s="32"/>
    </row>
    <row r="74" spans="1:7" ht="16.5">
      <c r="A74" s="29"/>
      <c r="B74" s="29"/>
      <c r="C74" s="32"/>
      <c r="D74" s="32"/>
      <c r="E74" s="32"/>
      <c r="F74" s="32"/>
      <c r="G74" s="32"/>
    </row>
    <row r="75" spans="1:7" ht="16.5">
      <c r="A75" s="29"/>
      <c r="B75" s="29"/>
      <c r="C75" s="32"/>
      <c r="D75" s="32"/>
      <c r="E75" s="32"/>
      <c r="F75" s="32"/>
      <c r="G75" s="32"/>
    </row>
    <row r="76" spans="1:7" ht="16.5">
      <c r="A76" s="29"/>
      <c r="B76" s="29"/>
      <c r="C76" s="32"/>
      <c r="D76" s="32"/>
      <c r="E76" s="32"/>
      <c r="F76" s="32"/>
      <c r="G76" s="32"/>
    </row>
  </sheetData>
  <mergeCells count="6">
    <mergeCell ref="D7:E7"/>
    <mergeCell ref="F7:G7"/>
    <mergeCell ref="B2:G2"/>
    <mergeCell ref="B1:G1"/>
    <mergeCell ref="B4:G4"/>
    <mergeCell ref="B5:G5"/>
  </mergeCells>
  <printOptions/>
  <pageMargins left="0.6" right="0.25" top="0.69" bottom="0.5" header="0.4" footer="0.45"/>
  <pageSetup horizontalDpi="300" verticalDpi="3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80" zoomScaleNormal="80" workbookViewId="0" topLeftCell="B1">
      <selection activeCell="A1" sqref="A1:G1"/>
    </sheetView>
  </sheetViews>
  <sheetFormatPr defaultColWidth="8.796875" defaultRowHeight="15.75"/>
  <cols>
    <col min="1" max="1" width="0.59375" style="4" hidden="1" customWidth="1"/>
    <col min="2" max="2" width="2.296875" style="4" customWidth="1"/>
    <col min="3" max="3" width="39.69921875" style="4" customWidth="1"/>
    <col min="4" max="4" width="11.09765625" style="4" hidden="1" customWidth="1"/>
    <col min="5" max="6" width="11.09765625" style="96" customWidth="1"/>
    <col min="7" max="7" width="10.59765625" style="96" hidden="1" customWidth="1"/>
    <col min="8" max="8" width="8.8984375" style="4" bestFit="1" customWidth="1"/>
    <col min="9" max="9" width="10.8984375" style="4" bestFit="1" customWidth="1"/>
    <col min="10" max="16384" width="8.796875" style="4" customWidth="1"/>
  </cols>
  <sheetData>
    <row r="1" spans="1:7" ht="18.75">
      <c r="A1" s="227" t="s">
        <v>498</v>
      </c>
      <c r="B1" s="227"/>
      <c r="C1" s="227"/>
      <c r="D1" s="227"/>
      <c r="E1" s="227"/>
      <c r="F1" s="227"/>
      <c r="G1" s="227"/>
    </row>
    <row r="2" spans="1:7" ht="15.75">
      <c r="A2" s="233" t="s">
        <v>338</v>
      </c>
      <c r="B2" s="233"/>
      <c r="C2" s="233"/>
      <c r="D2" s="233"/>
      <c r="E2" s="233"/>
      <c r="F2" s="233"/>
      <c r="G2" s="233"/>
    </row>
    <row r="3" spans="1:7" ht="4.5" customHeight="1">
      <c r="A3" s="88"/>
      <c r="B3" s="12"/>
      <c r="C3" s="12"/>
      <c r="D3" s="13"/>
      <c r="E3" s="89"/>
      <c r="F3" s="89"/>
      <c r="G3" s="89"/>
    </row>
    <row r="4" spans="1:7" ht="18.75">
      <c r="A4" s="227" t="s">
        <v>242</v>
      </c>
      <c r="B4" s="227"/>
      <c r="C4" s="227"/>
      <c r="D4" s="227"/>
      <c r="E4" s="227"/>
      <c r="F4" s="227"/>
      <c r="G4" s="227"/>
    </row>
    <row r="5" spans="1:7" ht="18.75">
      <c r="A5" s="234" t="s">
        <v>363</v>
      </c>
      <c r="B5" s="234"/>
      <c r="C5" s="234"/>
      <c r="D5" s="234"/>
      <c r="E5" s="234"/>
      <c r="F5" s="234"/>
      <c r="G5" s="234"/>
    </row>
    <row r="6" spans="1:7" ht="20.25">
      <c r="A6" s="14"/>
      <c r="B6" s="12"/>
      <c r="C6" s="12"/>
      <c r="D6" s="15"/>
      <c r="E6" s="90"/>
      <c r="F6" s="90"/>
      <c r="G6" s="90"/>
    </row>
    <row r="7" spans="1:7" ht="16.5">
      <c r="A7" s="15"/>
      <c r="B7" s="15"/>
      <c r="C7" s="15"/>
      <c r="D7" s="16" t="s">
        <v>467</v>
      </c>
      <c r="E7" s="92" t="s">
        <v>269</v>
      </c>
      <c r="F7" s="92" t="s">
        <v>269</v>
      </c>
      <c r="G7" s="92" t="s">
        <v>269</v>
      </c>
    </row>
    <row r="8" spans="1:7" ht="15.75" hidden="1">
      <c r="A8" s="15"/>
      <c r="B8" s="15"/>
      <c r="C8" s="15"/>
      <c r="D8" s="16" t="s">
        <v>468</v>
      </c>
      <c r="E8" s="91" t="s">
        <v>468</v>
      </c>
      <c r="F8" s="91" t="s">
        <v>468</v>
      </c>
      <c r="G8" s="91" t="s">
        <v>466</v>
      </c>
    </row>
    <row r="9" spans="1:7" ht="15.75" hidden="1">
      <c r="A9" s="15"/>
      <c r="B9" s="15"/>
      <c r="C9" s="15"/>
      <c r="D9" s="16" t="s">
        <v>392</v>
      </c>
      <c r="E9" s="91" t="s">
        <v>392</v>
      </c>
      <c r="F9" s="91" t="s">
        <v>392</v>
      </c>
      <c r="G9" s="91" t="s">
        <v>393</v>
      </c>
    </row>
    <row r="10" spans="1:7" ht="15.75" hidden="1">
      <c r="A10" s="15"/>
      <c r="B10" s="15"/>
      <c r="C10" s="15"/>
      <c r="D10" s="16" t="s">
        <v>388</v>
      </c>
      <c r="E10" s="91" t="s">
        <v>388</v>
      </c>
      <c r="F10" s="91" t="s">
        <v>388</v>
      </c>
      <c r="G10" s="91" t="s">
        <v>394</v>
      </c>
    </row>
    <row r="11" spans="1:7" ht="16.5">
      <c r="A11" s="15"/>
      <c r="B11" s="15"/>
      <c r="C11" s="15"/>
      <c r="D11" s="16" t="s">
        <v>474</v>
      </c>
      <c r="E11" s="92" t="s">
        <v>248</v>
      </c>
      <c r="F11" s="92" t="s">
        <v>147</v>
      </c>
      <c r="G11" s="92" t="s">
        <v>497</v>
      </c>
    </row>
    <row r="12" spans="1:7" ht="16.5">
      <c r="A12" s="15"/>
      <c r="B12" s="15"/>
      <c r="C12" s="15"/>
      <c r="D12" s="16" t="s">
        <v>389</v>
      </c>
      <c r="E12" s="92" t="s">
        <v>389</v>
      </c>
      <c r="F12" s="92" t="s">
        <v>389</v>
      </c>
      <c r="G12" s="92" t="s">
        <v>389</v>
      </c>
    </row>
    <row r="13" spans="1:7" ht="15.75">
      <c r="A13" s="15"/>
      <c r="B13" s="15"/>
      <c r="C13" s="15"/>
      <c r="D13" s="15"/>
      <c r="E13" s="90"/>
      <c r="F13" s="90"/>
      <c r="G13" s="90"/>
    </row>
    <row r="14" spans="1:7" ht="18.75">
      <c r="A14" s="18"/>
      <c r="B14" s="19" t="s">
        <v>180</v>
      </c>
      <c r="C14" s="20"/>
      <c r="D14" s="21">
        <v>1581568</v>
      </c>
      <c r="E14" s="21">
        <v>1090156</v>
      </c>
      <c r="F14" s="21">
        <v>1098550</v>
      </c>
      <c r="G14" s="21">
        <v>1568044</v>
      </c>
    </row>
    <row r="15" spans="1:7" ht="18.75">
      <c r="A15" s="18"/>
      <c r="B15" s="19" t="s">
        <v>395</v>
      </c>
      <c r="C15" s="20"/>
      <c r="D15" s="21"/>
      <c r="E15" s="21">
        <v>6443</v>
      </c>
      <c r="F15" s="21">
        <v>6568</v>
      </c>
      <c r="G15" s="21">
        <v>7564</v>
      </c>
    </row>
    <row r="16" spans="1:7" ht="18.75">
      <c r="A16" s="18"/>
      <c r="B16" s="19" t="s">
        <v>174</v>
      </c>
      <c r="C16" s="20"/>
      <c r="D16" s="21">
        <v>3</v>
      </c>
      <c r="E16" s="21">
        <v>3</v>
      </c>
      <c r="F16" s="21">
        <f>3</f>
        <v>3</v>
      </c>
      <c r="G16" s="21">
        <v>3</v>
      </c>
    </row>
    <row r="17" spans="1:7" ht="18.75">
      <c r="A17" s="18"/>
      <c r="B17" s="19" t="s">
        <v>175</v>
      </c>
      <c r="C17" s="20"/>
      <c r="D17" s="21">
        <v>0</v>
      </c>
      <c r="E17" s="21">
        <v>49616</v>
      </c>
      <c r="F17" s="21">
        <v>50389</v>
      </c>
      <c r="G17" s="21">
        <f>91749</f>
        <v>91749</v>
      </c>
    </row>
    <row r="18" spans="1:7" ht="18.75">
      <c r="A18" s="18"/>
      <c r="B18" s="19" t="s">
        <v>245</v>
      </c>
      <c r="C18" s="20"/>
      <c r="D18" s="21"/>
      <c r="E18" s="21">
        <v>39344</v>
      </c>
      <c r="F18" s="21">
        <v>39344</v>
      </c>
      <c r="G18" s="21"/>
    </row>
    <row r="19" spans="1:7" ht="18.75">
      <c r="A19" s="20"/>
      <c r="B19" s="20"/>
      <c r="C19" s="20"/>
      <c r="D19" s="22"/>
      <c r="E19" s="22"/>
      <c r="F19" s="22"/>
      <c r="G19" s="22"/>
    </row>
    <row r="20" spans="1:7" ht="18.75">
      <c r="A20" s="18"/>
      <c r="B20" s="19" t="s">
        <v>396</v>
      </c>
      <c r="C20" s="20"/>
      <c r="D20" s="22"/>
      <c r="E20" s="22"/>
      <c r="F20" s="22"/>
      <c r="G20" s="22"/>
    </row>
    <row r="21" spans="1:7" ht="18.75">
      <c r="A21" s="18"/>
      <c r="B21" s="19"/>
      <c r="C21" s="19" t="s">
        <v>311</v>
      </c>
      <c r="D21" s="21">
        <v>76047</v>
      </c>
      <c r="E21" s="21">
        <v>70272</v>
      </c>
      <c r="F21" s="21">
        <v>70655</v>
      </c>
      <c r="G21" s="21">
        <f>75129+4827</f>
        <v>79956</v>
      </c>
    </row>
    <row r="22" spans="1:7" ht="18.75">
      <c r="A22" s="18"/>
      <c r="B22" s="19"/>
      <c r="C22" s="19" t="s">
        <v>315</v>
      </c>
      <c r="D22" s="21">
        <v>238955</v>
      </c>
      <c r="E22" s="21">
        <v>227738</v>
      </c>
      <c r="F22" s="21">
        <v>222229</v>
      </c>
      <c r="G22" s="21">
        <f>235608</f>
        <v>235608</v>
      </c>
    </row>
    <row r="23" spans="1:7" ht="18.75">
      <c r="A23" s="18"/>
      <c r="B23" s="19"/>
      <c r="C23" s="19" t="s">
        <v>270</v>
      </c>
      <c r="D23" s="21"/>
      <c r="E23" s="21">
        <v>98270</v>
      </c>
      <c r="F23" s="21">
        <v>96946</v>
      </c>
      <c r="G23" s="21">
        <v>157270</v>
      </c>
    </row>
    <row r="24" spans="1:7" ht="18.75">
      <c r="A24" s="18"/>
      <c r="B24" s="19"/>
      <c r="C24" s="19" t="s">
        <v>316</v>
      </c>
      <c r="D24" s="21"/>
      <c r="E24" s="21">
        <v>262823</v>
      </c>
      <c r="F24" s="21">
        <v>259317</v>
      </c>
      <c r="G24" s="21">
        <f>362772</f>
        <v>362772</v>
      </c>
    </row>
    <row r="25" spans="1:7" ht="18.75">
      <c r="A25" s="18"/>
      <c r="B25" s="19"/>
      <c r="C25" s="19" t="s">
        <v>310</v>
      </c>
      <c r="D25" s="21">
        <v>10725</v>
      </c>
      <c r="E25" s="21">
        <v>54939</v>
      </c>
      <c r="F25" s="21">
        <v>50965</v>
      </c>
      <c r="G25" s="21">
        <f>14670+1040</f>
        <v>15710</v>
      </c>
    </row>
    <row r="26" spans="1:7" ht="19.5" customHeight="1">
      <c r="A26" s="20"/>
      <c r="B26" s="20"/>
      <c r="C26" s="20"/>
      <c r="D26" s="23">
        <f>SUM(D20:D25)</f>
        <v>325727</v>
      </c>
      <c r="E26" s="23">
        <f>SUM(E20:E25)</f>
        <v>714042</v>
      </c>
      <c r="F26" s="23">
        <f>SUM(F20:F25)</f>
        <v>700112</v>
      </c>
      <c r="G26" s="23">
        <f>SUM(G20:G25)</f>
        <v>851316</v>
      </c>
    </row>
    <row r="27" spans="1:7" ht="18.75">
      <c r="A27" s="20"/>
      <c r="B27" s="20"/>
      <c r="C27" s="20"/>
      <c r="D27" s="22"/>
      <c r="E27" s="22"/>
      <c r="F27" s="22"/>
      <c r="G27" s="22"/>
    </row>
    <row r="28" spans="1:7" ht="18.75">
      <c r="A28" s="18"/>
      <c r="B28" s="19" t="s">
        <v>397</v>
      </c>
      <c r="C28" s="20"/>
      <c r="D28" s="22"/>
      <c r="E28" s="22"/>
      <c r="F28" s="22"/>
      <c r="G28" s="22"/>
    </row>
    <row r="29" spans="1:7" ht="18.75">
      <c r="A29" s="18"/>
      <c r="B29" s="19"/>
      <c r="C29" s="19" t="s">
        <v>312</v>
      </c>
      <c r="D29" s="21">
        <v>61597</v>
      </c>
      <c r="E29" s="21">
        <v>63052</v>
      </c>
      <c r="F29" s="21">
        <v>51627</v>
      </c>
      <c r="G29" s="21">
        <f>66358+2362</f>
        <v>68720</v>
      </c>
    </row>
    <row r="30" spans="1:7" ht="18.75">
      <c r="A30" s="18"/>
      <c r="B30" s="19"/>
      <c r="C30" s="19" t="s">
        <v>313</v>
      </c>
      <c r="D30" s="21"/>
      <c r="E30" s="21">
        <v>128635</v>
      </c>
      <c r="F30" s="21">
        <v>164967</v>
      </c>
      <c r="G30" s="21">
        <f>103712+2362+23714+8820-2362</f>
        <v>136246</v>
      </c>
    </row>
    <row r="31" spans="1:8" ht="18.75">
      <c r="A31" s="18"/>
      <c r="B31" s="19"/>
      <c r="C31" s="19" t="s">
        <v>314</v>
      </c>
      <c r="D31" s="21">
        <v>115173</v>
      </c>
      <c r="E31" s="21">
        <v>1558918</v>
      </c>
      <c r="F31" s="21">
        <v>1528988</v>
      </c>
      <c r="G31" s="21">
        <f>1311588</f>
        <v>1311588</v>
      </c>
      <c r="H31" s="105"/>
    </row>
    <row r="32" spans="1:7" ht="18.75">
      <c r="A32" s="20"/>
      <c r="B32" s="20"/>
      <c r="C32" s="19" t="s">
        <v>173</v>
      </c>
      <c r="D32" s="21">
        <v>1366164</v>
      </c>
      <c r="E32" s="21">
        <v>43347</v>
      </c>
      <c r="F32" s="21">
        <v>43431</v>
      </c>
      <c r="G32" s="21">
        <f>67271</f>
        <v>67271</v>
      </c>
    </row>
    <row r="33" spans="1:7" ht="19.5" customHeight="1">
      <c r="A33" s="20"/>
      <c r="B33" s="20"/>
      <c r="C33" s="20"/>
      <c r="D33" s="23">
        <f>SUM(D28:D32)</f>
        <v>1542934</v>
      </c>
      <c r="E33" s="23">
        <f>SUM(E29:E32)</f>
        <v>1793952</v>
      </c>
      <c r="F33" s="23">
        <f>SUM(F29:F32)</f>
        <v>1789013</v>
      </c>
      <c r="G33" s="23">
        <f>SUM(G29:G32)</f>
        <v>1583825</v>
      </c>
    </row>
    <row r="34" spans="1:7" ht="9.75" customHeight="1">
      <c r="A34" s="20"/>
      <c r="B34" s="20"/>
      <c r="C34" s="20"/>
      <c r="D34" s="22"/>
      <c r="E34" s="22"/>
      <c r="F34" s="22"/>
      <c r="G34" s="22"/>
    </row>
    <row r="35" spans="1:7" ht="19.5" customHeight="1">
      <c r="A35" s="18"/>
      <c r="B35" s="19" t="s">
        <v>420</v>
      </c>
      <c r="C35" s="20"/>
      <c r="D35" s="21">
        <f>D26-D33</f>
        <v>-1217207</v>
      </c>
      <c r="E35" s="21">
        <f>E26-E33</f>
        <v>-1079910</v>
      </c>
      <c r="F35" s="21">
        <f>F26-F33</f>
        <v>-1088901</v>
      </c>
      <c r="G35" s="21">
        <f>G26-G33</f>
        <v>-732509</v>
      </c>
    </row>
    <row r="36" spans="1:7" ht="19.5" customHeight="1" thickBot="1">
      <c r="A36" s="20"/>
      <c r="B36" s="20"/>
      <c r="C36" s="20"/>
      <c r="D36" s="24">
        <f>SUM(D14:D17)+D35</f>
        <v>364364</v>
      </c>
      <c r="E36" s="24">
        <f>SUM(E14:E18)+E35</f>
        <v>105652</v>
      </c>
      <c r="F36" s="24">
        <f>SUM(F14:F18)+F35</f>
        <v>105953</v>
      </c>
      <c r="G36" s="24">
        <f>SUM(G14:G17)+G35</f>
        <v>934851</v>
      </c>
    </row>
    <row r="37" spans="1:7" ht="19.5" thickTop="1">
      <c r="A37" s="20"/>
      <c r="B37" s="20"/>
      <c r="C37" s="20"/>
      <c r="D37" s="22"/>
      <c r="E37" s="22"/>
      <c r="F37" s="22"/>
      <c r="G37" s="22"/>
    </row>
    <row r="38" spans="1:7" ht="18.75">
      <c r="A38" s="20"/>
      <c r="B38" s="20"/>
      <c r="C38" s="20"/>
      <c r="D38" s="20"/>
      <c r="E38" s="93"/>
      <c r="F38" s="93"/>
      <c r="G38" s="93"/>
    </row>
    <row r="39" spans="1:7" ht="18.75">
      <c r="A39" s="20"/>
      <c r="B39" s="19" t="s">
        <v>398</v>
      </c>
      <c r="C39" s="20"/>
      <c r="D39" s="18">
        <v>450928</v>
      </c>
      <c r="E39" s="94">
        <v>450928</v>
      </c>
      <c r="F39" s="94">
        <f>450928</f>
        <v>450928</v>
      </c>
      <c r="G39" s="94">
        <v>450928</v>
      </c>
    </row>
    <row r="40" spans="1:7" ht="18.75">
      <c r="A40" s="20"/>
      <c r="B40" s="19" t="s">
        <v>399</v>
      </c>
      <c r="C40" s="20"/>
      <c r="D40" s="20"/>
      <c r="E40" s="95">
        <v>-270921</v>
      </c>
      <c r="F40" s="95">
        <v>-263578</v>
      </c>
      <c r="G40" s="95">
        <f>225922+415879+2292-71605-79838</f>
        <v>492650</v>
      </c>
    </row>
    <row r="41" spans="1:7" ht="19.5" customHeight="1">
      <c r="A41" s="20"/>
      <c r="B41" s="20" t="s">
        <v>176</v>
      </c>
      <c r="C41" s="19"/>
      <c r="D41" s="18">
        <v>225922</v>
      </c>
      <c r="E41" s="94">
        <f>SUM(E39:E40)</f>
        <v>180007</v>
      </c>
      <c r="F41" s="94">
        <f>SUM(F39:F40)</f>
        <v>187350</v>
      </c>
      <c r="G41" s="94">
        <f>SUM(G39:G40)</f>
        <v>943578</v>
      </c>
    </row>
    <row r="42" spans="1:7" ht="18.75">
      <c r="A42" s="18"/>
      <c r="B42" s="19" t="s">
        <v>469</v>
      </c>
      <c r="C42" s="20"/>
      <c r="D42" s="18">
        <v>-19176</v>
      </c>
      <c r="E42" s="94">
        <v>-106014</v>
      </c>
      <c r="F42" s="94">
        <v>-113056</v>
      </c>
      <c r="G42" s="94">
        <v>-13208</v>
      </c>
    </row>
    <row r="43" spans="1:7" ht="18.75">
      <c r="A43" s="18"/>
      <c r="B43" s="19" t="s">
        <v>177</v>
      </c>
      <c r="D43" s="21">
        <v>0</v>
      </c>
      <c r="E43" s="21"/>
      <c r="F43" s="21"/>
      <c r="G43" s="21"/>
    </row>
    <row r="44" spans="1:7" ht="18.75" hidden="1">
      <c r="A44" s="18"/>
      <c r="B44" s="19"/>
      <c r="C44" s="19" t="s">
        <v>178</v>
      </c>
      <c r="D44" s="21"/>
      <c r="E44" s="21">
        <v>0</v>
      </c>
      <c r="F44" s="21">
        <v>0</v>
      </c>
      <c r="G44" s="21">
        <f>3400</f>
        <v>3400</v>
      </c>
    </row>
    <row r="45" spans="1:7" ht="18.75" hidden="1">
      <c r="A45" s="18"/>
      <c r="B45" s="19"/>
      <c r="C45" s="19" t="s">
        <v>179</v>
      </c>
      <c r="D45" s="21"/>
      <c r="E45" s="21"/>
      <c r="F45" s="21">
        <v>0</v>
      </c>
      <c r="G45" s="21">
        <v>0</v>
      </c>
    </row>
    <row r="46" spans="1:7" ht="18.75">
      <c r="A46" s="18"/>
      <c r="B46" s="19"/>
      <c r="C46" s="19" t="s">
        <v>271</v>
      </c>
      <c r="D46" s="21">
        <v>1081</v>
      </c>
      <c r="E46" s="21">
        <v>31659</v>
      </c>
      <c r="F46" s="21">
        <v>31659</v>
      </c>
      <c r="G46" s="21">
        <v>1081</v>
      </c>
    </row>
    <row r="47" spans="1:7" ht="19.5" customHeight="1" thickBot="1">
      <c r="A47" s="20"/>
      <c r="B47" s="20"/>
      <c r="C47" s="20"/>
      <c r="D47" s="24">
        <f>SUM(D42:D46)</f>
        <v>-18095</v>
      </c>
      <c r="E47" s="24">
        <f>SUM(E41:E46)</f>
        <v>105652</v>
      </c>
      <c r="F47" s="24">
        <f>SUM(F41:F46)</f>
        <v>105953</v>
      </c>
      <c r="G47" s="24">
        <f>SUM(G41:G46)</f>
        <v>934851</v>
      </c>
    </row>
    <row r="48" spans="1:7" ht="19.5" thickTop="1">
      <c r="A48" s="20"/>
      <c r="B48" s="20"/>
      <c r="C48" s="20"/>
      <c r="D48" s="20"/>
      <c r="E48" s="93"/>
      <c r="F48" s="93"/>
      <c r="G48" s="93"/>
    </row>
    <row r="49" spans="1:7" ht="18.75">
      <c r="A49" s="18"/>
      <c r="B49" s="19" t="s">
        <v>150</v>
      </c>
      <c r="C49" s="20"/>
      <c r="D49" s="25" t="e">
        <f>(+D36-#REF!-#REF!-D42-#REF!-D43-D46)/(+D39*2)*100</f>
        <v>#REF!</v>
      </c>
      <c r="E49" s="97">
        <v>19.3</v>
      </c>
      <c r="F49" s="97">
        <v>20</v>
      </c>
      <c r="G49" s="97">
        <v>103.8</v>
      </c>
    </row>
    <row r="50" spans="1:7" ht="15.75">
      <c r="A50" s="13"/>
      <c r="B50" s="13"/>
      <c r="C50" s="13"/>
      <c r="D50" s="26"/>
      <c r="E50" s="89"/>
      <c r="F50" s="89"/>
      <c r="G50" s="89"/>
    </row>
    <row r="51" spans="1:8" ht="18.75">
      <c r="A51" s="19"/>
      <c r="B51" s="29" t="s">
        <v>57</v>
      </c>
      <c r="D51" s="32"/>
      <c r="E51" s="32"/>
      <c r="F51" s="32"/>
      <c r="G51" s="32"/>
      <c r="H51" s="32"/>
    </row>
    <row r="52" spans="1:8" ht="18.75">
      <c r="A52" s="19"/>
      <c r="B52" s="29" t="s">
        <v>246</v>
      </c>
      <c r="D52" s="32"/>
      <c r="E52" s="32"/>
      <c r="F52" s="32"/>
      <c r="G52" s="32"/>
      <c r="H52" s="32"/>
    </row>
  </sheetData>
  <mergeCells count="4">
    <mergeCell ref="A2:G2"/>
    <mergeCell ref="A1:G1"/>
    <mergeCell ref="A4:G4"/>
    <mergeCell ref="A5:G5"/>
  </mergeCells>
  <printOptions horizontalCentered="1"/>
  <pageMargins left="0.4724409448818898" right="0.2755905511811024" top="0.4724409448818898" bottom="0.5" header="0.1968503937007874" footer="0.4330708661417323"/>
  <pageSetup horizontalDpi="300" verticalDpi="300" orientation="portrait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="75" zoomScaleNormal="75" workbookViewId="0" topLeftCell="A1">
      <selection activeCell="A1" sqref="A1:F1"/>
    </sheetView>
  </sheetViews>
  <sheetFormatPr defaultColWidth="8.796875" defaultRowHeight="15.75"/>
  <cols>
    <col min="1" max="1" width="4.09765625" style="4" customWidth="1"/>
    <col min="2" max="2" width="2.09765625" style="4" customWidth="1"/>
    <col min="3" max="3" width="45" style="4" customWidth="1"/>
    <col min="4" max="4" width="10.59765625" style="199" customWidth="1"/>
    <col min="5" max="5" width="0.8984375" style="4" customWidth="1"/>
    <col min="6" max="6" width="10.59765625" style="4" customWidth="1"/>
    <col min="7" max="7" width="12.69921875" style="4" hidden="1" customWidth="1"/>
    <col min="8" max="8" width="1.8984375" style="4" customWidth="1"/>
    <col min="9" max="16384" width="8.796875" style="4" customWidth="1"/>
  </cols>
  <sheetData>
    <row r="1" spans="1:7" ht="20.25">
      <c r="A1" s="235" t="s">
        <v>498</v>
      </c>
      <c r="B1" s="235"/>
      <c r="C1" s="235"/>
      <c r="D1" s="235"/>
      <c r="E1" s="235"/>
      <c r="F1" s="235"/>
      <c r="G1" s="123"/>
    </row>
    <row r="2" spans="1:7" ht="15.75">
      <c r="A2" s="236" t="s">
        <v>338</v>
      </c>
      <c r="B2" s="236"/>
      <c r="C2" s="236"/>
      <c r="D2" s="236"/>
      <c r="E2" s="236"/>
      <c r="F2" s="236"/>
      <c r="G2" s="102"/>
    </row>
    <row r="3" spans="1:7" ht="4.5" customHeight="1">
      <c r="A3" s="125"/>
      <c r="B3" s="125"/>
      <c r="C3" s="102"/>
      <c r="D3" s="186"/>
      <c r="E3" s="102"/>
      <c r="F3" s="102"/>
      <c r="G3" s="102"/>
    </row>
    <row r="4" spans="1:7" ht="20.25" customHeight="1">
      <c r="A4" s="237" t="s">
        <v>242</v>
      </c>
      <c r="B4" s="237"/>
      <c r="C4" s="237"/>
      <c r="D4" s="237"/>
      <c r="E4" s="237"/>
      <c r="F4" s="237"/>
      <c r="G4" s="15"/>
    </row>
    <row r="5" spans="1:7" ht="20.25" customHeight="1">
      <c r="A5" s="237" t="s">
        <v>44</v>
      </c>
      <c r="B5" s="237"/>
      <c r="C5" s="237"/>
      <c r="D5" s="237"/>
      <c r="E5" s="237"/>
      <c r="F5" s="237"/>
      <c r="G5" s="15"/>
    </row>
    <row r="6" spans="2:7" ht="4.5" customHeight="1">
      <c r="B6" s="101"/>
      <c r="C6" s="12"/>
      <c r="D6" s="187"/>
      <c r="E6" s="12"/>
      <c r="F6" s="15"/>
      <c r="G6" s="15"/>
    </row>
    <row r="7" spans="2:7" ht="12" customHeight="1">
      <c r="B7" s="15"/>
      <c r="C7" s="15"/>
      <c r="D7" s="10" t="s">
        <v>249</v>
      </c>
      <c r="E7" s="178"/>
      <c r="F7" s="124" t="s">
        <v>333</v>
      </c>
      <c r="G7" s="16" t="s">
        <v>322</v>
      </c>
    </row>
    <row r="8" spans="2:7" ht="12" customHeight="1">
      <c r="B8" s="15"/>
      <c r="C8" s="15"/>
      <c r="D8" s="10" t="s">
        <v>248</v>
      </c>
      <c r="E8" s="178"/>
      <c r="F8" s="124" t="s">
        <v>147</v>
      </c>
      <c r="G8" s="17" t="s">
        <v>497</v>
      </c>
    </row>
    <row r="9" spans="2:7" ht="12" customHeight="1">
      <c r="B9" s="15"/>
      <c r="C9" s="15"/>
      <c r="D9" s="185" t="s">
        <v>389</v>
      </c>
      <c r="E9" s="124"/>
      <c r="F9" s="124" t="s">
        <v>389</v>
      </c>
      <c r="G9" s="17" t="s">
        <v>389</v>
      </c>
    </row>
    <row r="10" spans="2:7" ht="7.5" customHeight="1">
      <c r="B10" s="15"/>
      <c r="C10" s="15"/>
      <c r="D10" s="9"/>
      <c r="E10" s="15"/>
      <c r="F10" s="15"/>
      <c r="G10" s="15"/>
    </row>
    <row r="11" spans="2:7" ht="18.75">
      <c r="B11" s="112" t="s">
        <v>482</v>
      </c>
      <c r="C11" s="15"/>
      <c r="D11" s="9">
        <v>1249</v>
      </c>
      <c r="E11" s="15"/>
      <c r="F11" s="113">
        <v>-127178</v>
      </c>
      <c r="G11" s="21">
        <f>-201279</f>
        <v>-201279</v>
      </c>
    </row>
    <row r="12" spans="2:7" ht="18.75">
      <c r="B12" s="114" t="s">
        <v>272</v>
      </c>
      <c r="C12" s="15"/>
      <c r="D12" s="9"/>
      <c r="E12" s="15"/>
      <c r="F12" s="113"/>
      <c r="G12" s="21"/>
    </row>
    <row r="13" spans="2:7" ht="9.75" customHeight="1">
      <c r="B13" s="114"/>
      <c r="C13" s="15"/>
      <c r="D13" s="9"/>
      <c r="E13" s="15"/>
      <c r="F13" s="113"/>
      <c r="G13" s="21"/>
    </row>
    <row r="14" spans="2:8" ht="18.75">
      <c r="B14" s="114"/>
      <c r="C14" s="114" t="s">
        <v>181</v>
      </c>
      <c r="D14" s="188">
        <v>4632</v>
      </c>
      <c r="E14" s="179"/>
      <c r="F14" s="113">
        <v>21936</v>
      </c>
      <c r="G14" s="21">
        <f>24109+327+32+498+17+27-2110+46229+7441+7858+27612+3344+5495-7837</f>
        <v>113042</v>
      </c>
      <c r="H14" s="21"/>
    </row>
    <row r="15" spans="2:7" ht="18.75">
      <c r="B15" s="15"/>
      <c r="C15" s="15" t="s">
        <v>273</v>
      </c>
      <c r="D15" s="11">
        <v>7064</v>
      </c>
      <c r="E15" s="15"/>
      <c r="F15" s="115">
        <v>155838</v>
      </c>
      <c r="G15" s="110">
        <f>-4499-1108+124786</f>
        <v>119179</v>
      </c>
    </row>
    <row r="16" spans="2:7" ht="24.75" customHeight="1">
      <c r="B16" s="112" t="s">
        <v>524</v>
      </c>
      <c r="C16" s="114"/>
      <c r="D16" s="189">
        <f>SUM(D11:D15)</f>
        <v>12945</v>
      </c>
      <c r="E16" s="114"/>
      <c r="F16" s="113">
        <f>SUM(F11:F15)</f>
        <v>50596</v>
      </c>
      <c r="G16" s="21">
        <f>SUM(G10:G15)</f>
        <v>30942</v>
      </c>
    </row>
    <row r="17" spans="2:7" ht="4.5" customHeight="1">
      <c r="B17" s="114"/>
      <c r="C17" s="114"/>
      <c r="D17" s="190"/>
      <c r="E17" s="114"/>
      <c r="F17" s="113"/>
      <c r="G17" s="21"/>
    </row>
    <row r="18" spans="2:7" ht="18.75">
      <c r="B18" s="112" t="s">
        <v>182</v>
      </c>
      <c r="C18" s="114"/>
      <c r="D18" s="190"/>
      <c r="E18" s="114"/>
      <c r="F18" s="113"/>
      <c r="G18" s="21"/>
    </row>
    <row r="19" spans="2:7" ht="18.75">
      <c r="B19" s="114"/>
      <c r="C19" s="114" t="s">
        <v>319</v>
      </c>
      <c r="D19" s="188">
        <v>-10481</v>
      </c>
      <c r="E19" s="114"/>
      <c r="F19" s="113">
        <v>-18842</v>
      </c>
      <c r="G19" s="21">
        <f>-10693+71-12379+2202</f>
        <v>-20799</v>
      </c>
    </row>
    <row r="20" spans="2:7" ht="18.75">
      <c r="B20" s="114"/>
      <c r="C20" s="114" t="s">
        <v>320</v>
      </c>
      <c r="D20" s="191">
        <v>7236</v>
      </c>
      <c r="E20" s="114"/>
      <c r="F20" s="113">
        <v>10506</v>
      </c>
      <c r="G20" s="21">
        <f>6170</f>
        <v>6170</v>
      </c>
    </row>
    <row r="21" spans="2:7" ht="18.75">
      <c r="B21" s="15"/>
      <c r="C21" s="15" t="s">
        <v>183</v>
      </c>
      <c r="D21" s="192">
        <f>SUM(D16:D20)</f>
        <v>9700</v>
      </c>
      <c r="E21" s="15"/>
      <c r="F21" s="116">
        <f>SUM(F16:F20)</f>
        <v>42260</v>
      </c>
      <c r="G21" s="100">
        <f>SUM(G16:G20)</f>
        <v>16313</v>
      </c>
    </row>
    <row r="22" spans="2:7" ht="4.5" customHeight="1">
      <c r="B22" s="15"/>
      <c r="C22" s="15"/>
      <c r="D22" s="193"/>
      <c r="E22" s="15"/>
      <c r="F22" s="117"/>
      <c r="G22" s="22"/>
    </row>
    <row r="23" spans="2:7" ht="18.75">
      <c r="B23" s="15"/>
      <c r="C23" s="15" t="s">
        <v>361</v>
      </c>
      <c r="D23" s="193">
        <v>337</v>
      </c>
      <c r="E23" s="15"/>
      <c r="F23" s="117">
        <v>1680</v>
      </c>
      <c r="G23" s="22">
        <v>4499</v>
      </c>
    </row>
    <row r="24" spans="2:7" ht="18.75">
      <c r="B24" s="15"/>
      <c r="C24" s="15" t="s">
        <v>362</v>
      </c>
      <c r="D24" s="193">
        <v>0</v>
      </c>
      <c r="E24" s="15"/>
      <c r="F24" s="117">
        <v>82</v>
      </c>
      <c r="G24" s="22">
        <v>1108</v>
      </c>
    </row>
    <row r="25" spans="2:7" ht="18.75">
      <c r="B25" s="15"/>
      <c r="C25" s="15" t="s">
        <v>274</v>
      </c>
      <c r="D25" s="193">
        <v>-31145</v>
      </c>
      <c r="E25" s="15"/>
      <c r="F25" s="117">
        <v>-122871</v>
      </c>
      <c r="G25" s="22">
        <f>-124786</f>
        <v>-124786</v>
      </c>
    </row>
    <row r="26" spans="2:7" ht="18" customHeight="1">
      <c r="B26" s="15"/>
      <c r="C26" s="15" t="s">
        <v>525</v>
      </c>
      <c r="D26" s="193">
        <v>-1337</v>
      </c>
      <c r="E26" s="15"/>
      <c r="F26" s="117">
        <v>-4202</v>
      </c>
      <c r="G26" s="22">
        <f>-3101</f>
        <v>-3101</v>
      </c>
    </row>
    <row r="27" spans="2:7" ht="24.75" customHeight="1">
      <c r="B27" s="15"/>
      <c r="C27" s="15"/>
      <c r="D27" s="194">
        <f>SUM(D21:D26)</f>
        <v>-22445</v>
      </c>
      <c r="E27" s="15"/>
      <c r="F27" s="118">
        <f>SUM(F21:F26)</f>
        <v>-83051</v>
      </c>
      <c r="G27" s="99">
        <f>SUM(G21:G26)</f>
        <v>-105967</v>
      </c>
    </row>
    <row r="28" spans="2:7" ht="7.5" customHeight="1">
      <c r="B28" s="15"/>
      <c r="C28" s="15"/>
      <c r="D28" s="9"/>
      <c r="E28" s="15"/>
      <c r="F28" s="117"/>
      <c r="G28" s="22"/>
    </row>
    <row r="29" spans="2:7" ht="18.75">
      <c r="B29" s="112" t="s">
        <v>366</v>
      </c>
      <c r="C29" s="15"/>
      <c r="D29" s="9"/>
      <c r="E29" s="15"/>
      <c r="F29" s="117"/>
      <c r="G29" s="22"/>
    </row>
    <row r="30" spans="2:7" ht="4.5" customHeight="1">
      <c r="B30" s="112"/>
      <c r="C30" s="15"/>
      <c r="D30" s="9"/>
      <c r="E30" s="15"/>
      <c r="F30" s="117"/>
      <c r="G30" s="22"/>
    </row>
    <row r="31" spans="2:7" ht="18.75">
      <c r="B31" s="114"/>
      <c r="C31" s="114" t="s">
        <v>367</v>
      </c>
      <c r="D31" s="188">
        <v>-4182</v>
      </c>
      <c r="E31" s="114"/>
      <c r="F31" s="113">
        <v>-4600</v>
      </c>
      <c r="G31" s="21">
        <f>-5081</f>
        <v>-5081</v>
      </c>
    </row>
    <row r="32" spans="2:7" ht="18.75">
      <c r="B32" s="114"/>
      <c r="C32" s="114" t="s">
        <v>368</v>
      </c>
      <c r="D32" s="188">
        <v>573</v>
      </c>
      <c r="E32" s="114"/>
      <c r="F32" s="113">
        <v>77529</v>
      </c>
      <c r="G32" s="21">
        <v>11549</v>
      </c>
    </row>
    <row r="33" spans="2:7" ht="18.75">
      <c r="B33" s="114"/>
      <c r="C33" s="114" t="s">
        <v>369</v>
      </c>
      <c r="D33" s="193">
        <v>96</v>
      </c>
      <c r="E33" s="114"/>
      <c r="F33" s="113">
        <v>0</v>
      </c>
      <c r="G33" s="21">
        <v>20076</v>
      </c>
    </row>
    <row r="34" spans="2:7" ht="18.75" hidden="1">
      <c r="B34" s="114"/>
      <c r="C34" s="114" t="s">
        <v>370</v>
      </c>
      <c r="D34" s="190"/>
      <c r="E34" s="114"/>
      <c r="F34" s="113"/>
      <c r="G34" s="21"/>
    </row>
    <row r="35" spans="2:7" ht="18.75" hidden="1">
      <c r="B35" s="114"/>
      <c r="C35" s="114" t="s">
        <v>371</v>
      </c>
      <c r="D35" s="190"/>
      <c r="E35" s="114"/>
      <c r="F35" s="113">
        <v>0</v>
      </c>
      <c r="G35" s="21">
        <f>-108</f>
        <v>-108</v>
      </c>
    </row>
    <row r="36" spans="2:7" ht="18.75" hidden="1">
      <c r="B36" s="114"/>
      <c r="C36" s="114" t="s">
        <v>372</v>
      </c>
      <c r="D36" s="190"/>
      <c r="E36" s="114"/>
      <c r="F36" s="113">
        <v>0</v>
      </c>
      <c r="G36" s="21">
        <f>-140</f>
        <v>-140</v>
      </c>
    </row>
    <row r="37" spans="2:7" ht="18.75" hidden="1">
      <c r="B37" s="114"/>
      <c r="C37" s="114" t="s">
        <v>321</v>
      </c>
      <c r="D37" s="190"/>
      <c r="E37" s="114"/>
      <c r="F37" s="113">
        <v>0</v>
      </c>
      <c r="G37" s="21">
        <v>200</v>
      </c>
    </row>
    <row r="38" spans="2:7" ht="24.75" customHeight="1">
      <c r="B38" s="119" t="s">
        <v>331</v>
      </c>
      <c r="C38" s="119"/>
      <c r="D38" s="195">
        <f>SUM(D31:D37)</f>
        <v>-3513</v>
      </c>
      <c r="E38" s="119"/>
      <c r="F38" s="120">
        <f>SUM(F31:F37)</f>
        <v>72929</v>
      </c>
      <c r="G38" s="23">
        <f>SUM(G31:G37)</f>
        <v>26496</v>
      </c>
    </row>
    <row r="39" spans="2:7" ht="7.5" customHeight="1">
      <c r="B39" s="15"/>
      <c r="C39" s="15"/>
      <c r="D39" s="9"/>
      <c r="E39" s="15"/>
      <c r="F39" s="117"/>
      <c r="G39" s="22"/>
    </row>
    <row r="40" spans="2:7" ht="18.75">
      <c r="B40" s="112" t="s">
        <v>373</v>
      </c>
      <c r="C40" s="15"/>
      <c r="D40" s="193"/>
      <c r="E40" s="15"/>
      <c r="F40" s="117"/>
      <c r="G40" s="22"/>
    </row>
    <row r="41" spans="2:7" ht="18.75">
      <c r="B41" s="112"/>
      <c r="C41" s="15" t="s">
        <v>205</v>
      </c>
      <c r="D41" s="193">
        <v>0</v>
      </c>
      <c r="E41" s="15"/>
      <c r="F41" s="117">
        <v>-70421</v>
      </c>
      <c r="G41" s="22"/>
    </row>
    <row r="42" spans="2:7" ht="18.75">
      <c r="B42" s="15"/>
      <c r="C42" s="15" t="s">
        <v>206</v>
      </c>
      <c r="D42" s="193">
        <v>18394</v>
      </c>
      <c r="E42" s="15"/>
      <c r="F42" s="117">
        <v>58654</v>
      </c>
      <c r="G42" s="22">
        <v>65940</v>
      </c>
    </row>
    <row r="43" spans="2:7" ht="18.75" hidden="1">
      <c r="B43" s="15"/>
      <c r="C43" s="15" t="s">
        <v>360</v>
      </c>
      <c r="D43" s="193"/>
      <c r="E43" s="15"/>
      <c r="F43" s="117"/>
      <c r="G43" s="22">
        <v>0</v>
      </c>
    </row>
    <row r="44" spans="2:7" ht="18.75" hidden="1">
      <c r="B44" s="15"/>
      <c r="C44" s="15" t="s">
        <v>374</v>
      </c>
      <c r="D44" s="193"/>
      <c r="E44" s="15"/>
      <c r="F44" s="117"/>
      <c r="G44" s="22"/>
    </row>
    <row r="45" spans="2:7" ht="18.75">
      <c r="B45" s="15"/>
      <c r="C45" s="15" t="s">
        <v>358</v>
      </c>
      <c r="D45" s="193">
        <v>9724</v>
      </c>
      <c r="E45" s="15"/>
      <c r="F45" s="117">
        <v>39438</v>
      </c>
      <c r="G45" s="22">
        <v>39438</v>
      </c>
    </row>
    <row r="46" spans="2:7" ht="18.75" hidden="1">
      <c r="B46" s="15"/>
      <c r="C46" s="15" t="s">
        <v>359</v>
      </c>
      <c r="D46" s="9"/>
      <c r="E46" s="15"/>
      <c r="F46" s="117">
        <v>0</v>
      </c>
      <c r="G46" s="22">
        <v>0</v>
      </c>
    </row>
    <row r="47" spans="2:7" ht="24.75" customHeight="1">
      <c r="B47" s="119" t="s">
        <v>332</v>
      </c>
      <c r="C47" s="119"/>
      <c r="D47" s="194">
        <f>SUM(D41:D46)</f>
        <v>28118</v>
      </c>
      <c r="E47" s="119"/>
      <c r="F47" s="118">
        <f>SUM(F41:F46)</f>
        <v>27671</v>
      </c>
      <c r="G47" s="99">
        <f>SUM(G42:G46)</f>
        <v>105378</v>
      </c>
    </row>
    <row r="48" spans="2:7" ht="7.5" customHeight="1">
      <c r="B48" s="15"/>
      <c r="C48" s="15"/>
      <c r="D48" s="9"/>
      <c r="E48" s="15"/>
      <c r="F48" s="117"/>
      <c r="G48" s="22"/>
    </row>
    <row r="49" spans="2:7" ht="24.75" customHeight="1">
      <c r="B49" s="15" t="s">
        <v>184</v>
      </c>
      <c r="C49" s="15"/>
      <c r="D49" s="196">
        <f>D27+D38+D47</f>
        <v>2160</v>
      </c>
      <c r="E49" s="15"/>
      <c r="F49" s="117">
        <f>F27+F38+F47</f>
        <v>17549</v>
      </c>
      <c r="G49" s="22">
        <f>G27+G38+G47</f>
        <v>25907</v>
      </c>
    </row>
    <row r="50" spans="2:7" ht="24.75" customHeight="1">
      <c r="B50" s="15" t="s">
        <v>185</v>
      </c>
      <c r="C50" s="15"/>
      <c r="D50" s="9">
        <f>F51</f>
        <v>-44334</v>
      </c>
      <c r="E50" s="15"/>
      <c r="F50" s="113">
        <v>-61883</v>
      </c>
      <c r="G50" s="21">
        <f>-79563</f>
        <v>-79563</v>
      </c>
    </row>
    <row r="51" spans="2:7" ht="24.75" customHeight="1" thickBot="1">
      <c r="B51" s="173" t="s">
        <v>364</v>
      </c>
      <c r="C51" s="15"/>
      <c r="D51" s="197">
        <f>SUM(D49:D50)</f>
        <v>-42174</v>
      </c>
      <c r="E51" s="15"/>
      <c r="F51" s="121">
        <f>SUM(F49:F50)</f>
        <v>-44334</v>
      </c>
      <c r="G51" s="24">
        <f>SUM(G49:G50)</f>
        <v>-53656</v>
      </c>
    </row>
    <row r="52" spans="2:7" ht="19.5" thickTop="1">
      <c r="B52" s="15"/>
      <c r="C52" s="15"/>
      <c r="D52" s="9"/>
      <c r="E52" s="15"/>
      <c r="F52" s="117"/>
      <c r="G52" s="22"/>
    </row>
    <row r="53" spans="4:7" ht="16.5">
      <c r="D53" s="32"/>
      <c r="E53" s="32"/>
      <c r="F53" s="32"/>
      <c r="G53" s="32"/>
    </row>
    <row r="54" spans="4:7" ht="16.5">
      <c r="D54" s="32"/>
      <c r="E54" s="32"/>
      <c r="F54" s="32"/>
      <c r="G54" s="32"/>
    </row>
    <row r="55" spans="2:6" ht="16.5">
      <c r="B55" s="29" t="s">
        <v>56</v>
      </c>
      <c r="C55" s="32"/>
      <c r="D55" s="198"/>
      <c r="E55" s="122"/>
      <c r="F55" s="122"/>
    </row>
    <row r="56" spans="2:6" ht="16.5">
      <c r="B56" s="29" t="s">
        <v>246</v>
      </c>
      <c r="C56" s="32"/>
      <c r="D56" s="198"/>
      <c r="E56" s="122"/>
      <c r="F56" s="122"/>
    </row>
    <row r="57" spans="2:6" ht="15.75">
      <c r="B57" s="122"/>
      <c r="C57" s="122"/>
      <c r="D57" s="198"/>
      <c r="E57" s="122"/>
      <c r="F57" s="122"/>
    </row>
    <row r="58" spans="2:6" ht="15.75">
      <c r="B58" s="122"/>
      <c r="C58" s="122"/>
      <c r="D58" s="198"/>
      <c r="E58" s="122"/>
      <c r="F58" s="122"/>
    </row>
  </sheetData>
  <mergeCells count="4">
    <mergeCell ref="A1:F1"/>
    <mergeCell ref="A2:F2"/>
    <mergeCell ref="A4:F4"/>
    <mergeCell ref="A5:F5"/>
  </mergeCells>
  <printOptions/>
  <pageMargins left="0.27" right="0.25" top="0.2362204724409449" bottom="0.66" header="0.11811023622047245" footer="0.66"/>
  <pageSetup horizontalDpi="180" verticalDpi="180" orientation="portrait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1.4921875" style="4" customWidth="1"/>
    <col min="2" max="2" width="2.09765625" style="4" customWidth="1"/>
    <col min="3" max="3" width="37.09765625" style="4" customWidth="1"/>
    <col min="4" max="4" width="11.5" style="4" bestFit="1" customWidth="1"/>
    <col min="5" max="5" width="11.796875" style="4" bestFit="1" customWidth="1"/>
    <col min="6" max="6" width="10.59765625" style="4" customWidth="1"/>
    <col min="7" max="7" width="12.8984375" style="4" bestFit="1" customWidth="1"/>
    <col min="8" max="8" width="10.59765625" style="4" customWidth="1"/>
    <col min="9" max="16384" width="8.796875" style="4" customWidth="1"/>
  </cols>
  <sheetData>
    <row r="1" spans="2:8" ht="20.25">
      <c r="B1" s="220" t="s">
        <v>339</v>
      </c>
      <c r="C1" s="220"/>
      <c r="D1" s="220"/>
      <c r="E1" s="220"/>
      <c r="F1" s="220"/>
      <c r="G1" s="220"/>
      <c r="H1" s="220"/>
    </row>
    <row r="2" spans="2:8" ht="15" customHeight="1">
      <c r="B2" s="238" t="s">
        <v>338</v>
      </c>
      <c r="C2" s="238"/>
      <c r="D2" s="238"/>
      <c r="E2" s="238"/>
      <c r="F2" s="238"/>
      <c r="G2" s="238"/>
      <c r="H2" s="238"/>
    </row>
    <row r="3" spans="2:5" ht="20.25">
      <c r="B3" s="40"/>
      <c r="C3" s="12"/>
      <c r="D3" s="15"/>
      <c r="E3" s="15"/>
    </row>
    <row r="4" spans="2:8" ht="18.75">
      <c r="B4" s="234" t="s">
        <v>242</v>
      </c>
      <c r="C4" s="234"/>
      <c r="D4" s="234"/>
      <c r="E4" s="234"/>
      <c r="F4" s="234"/>
      <c r="G4" s="234"/>
      <c r="H4" s="234"/>
    </row>
    <row r="5" spans="2:8" ht="20.25" customHeight="1">
      <c r="B5" s="234" t="s">
        <v>275</v>
      </c>
      <c r="C5" s="234"/>
      <c r="D5" s="234"/>
      <c r="E5" s="234"/>
      <c r="F5" s="234"/>
      <c r="G5" s="234"/>
      <c r="H5" s="234"/>
    </row>
    <row r="6" spans="1:5" ht="20.25">
      <c r="A6" s="14"/>
      <c r="B6" s="40"/>
      <c r="C6" s="12"/>
      <c r="D6" s="15"/>
      <c r="E6" s="15"/>
    </row>
    <row r="7" spans="1:6" ht="16.5" customHeight="1">
      <c r="A7" s="14"/>
      <c r="B7" s="12"/>
      <c r="C7" s="12"/>
      <c r="D7" s="15"/>
      <c r="E7" s="17" t="s">
        <v>186</v>
      </c>
      <c r="F7" s="17" t="s">
        <v>186</v>
      </c>
    </row>
    <row r="8" spans="1:7" ht="16.5" customHeight="1">
      <c r="A8" s="15"/>
      <c r="B8" s="15"/>
      <c r="C8" s="15"/>
      <c r="D8" s="16"/>
      <c r="E8" s="17" t="s">
        <v>224</v>
      </c>
      <c r="F8" s="17" t="s">
        <v>224</v>
      </c>
      <c r="G8" s="17" t="s">
        <v>188</v>
      </c>
    </row>
    <row r="9" spans="1:6" ht="15.75" hidden="1">
      <c r="A9" s="15"/>
      <c r="B9" s="15"/>
      <c r="C9" s="15"/>
      <c r="D9" s="16" t="s">
        <v>468</v>
      </c>
      <c r="E9" s="16" t="s">
        <v>393</v>
      </c>
      <c r="F9" s="16" t="s">
        <v>393</v>
      </c>
    </row>
    <row r="10" spans="1:6" ht="15.75" hidden="1">
      <c r="A10" s="15"/>
      <c r="B10" s="15"/>
      <c r="C10" s="15"/>
      <c r="D10" s="16" t="s">
        <v>392</v>
      </c>
      <c r="E10" s="16" t="s">
        <v>394</v>
      </c>
      <c r="F10" s="16" t="s">
        <v>394</v>
      </c>
    </row>
    <row r="11" spans="1:6" ht="16.5" hidden="1">
      <c r="A11" s="15"/>
      <c r="B11" s="15"/>
      <c r="C11" s="15"/>
      <c r="D11" s="16" t="s">
        <v>388</v>
      </c>
      <c r="E11" s="17" t="s">
        <v>187</v>
      </c>
      <c r="F11" s="17" t="s">
        <v>187</v>
      </c>
    </row>
    <row r="12" spans="1:8" ht="16.5">
      <c r="A12" s="15"/>
      <c r="B12" s="15"/>
      <c r="C12" s="15"/>
      <c r="D12" s="17" t="s">
        <v>398</v>
      </c>
      <c r="E12" s="17" t="s">
        <v>223</v>
      </c>
      <c r="F12" s="17" t="s">
        <v>233</v>
      </c>
      <c r="G12" s="17" t="s">
        <v>191</v>
      </c>
      <c r="H12" s="17" t="s">
        <v>539</v>
      </c>
    </row>
    <row r="13" spans="1:8" ht="16.5">
      <c r="A13" s="15"/>
      <c r="B13" s="15"/>
      <c r="C13" s="15"/>
      <c r="D13" s="17" t="s">
        <v>389</v>
      </c>
      <c r="E13" s="17" t="s">
        <v>389</v>
      </c>
      <c r="F13" s="17" t="s">
        <v>389</v>
      </c>
      <c r="G13" s="17" t="s">
        <v>389</v>
      </c>
      <c r="H13" s="17" t="s">
        <v>389</v>
      </c>
    </row>
    <row r="14" spans="1:8" ht="16.5">
      <c r="A14" s="15"/>
      <c r="B14" s="15"/>
      <c r="C14" s="15"/>
      <c r="D14" s="17"/>
      <c r="E14" s="17"/>
      <c r="F14" s="17"/>
      <c r="G14" s="17"/>
      <c r="H14" s="17"/>
    </row>
    <row r="15" spans="1:5" ht="18.75">
      <c r="A15" s="15"/>
      <c r="B15" s="42" t="s">
        <v>152</v>
      </c>
      <c r="C15" s="15"/>
      <c r="D15" s="15"/>
      <c r="E15" s="15"/>
    </row>
    <row r="16" spans="1:5" ht="18.75">
      <c r="A16" s="15"/>
      <c r="B16" s="19"/>
      <c r="C16" s="15"/>
      <c r="D16" s="15"/>
      <c r="E16" s="15"/>
    </row>
    <row r="17" spans="1:8" ht="18.75">
      <c r="A17" s="18"/>
      <c r="B17" s="19" t="s">
        <v>189</v>
      </c>
      <c r="C17" s="20"/>
      <c r="D17" s="21">
        <f>450928</f>
        <v>450928</v>
      </c>
      <c r="E17" s="21">
        <v>263962</v>
      </c>
      <c r="F17" s="21">
        <v>0</v>
      </c>
      <c r="G17" s="21">
        <v>-527540</v>
      </c>
      <c r="H17" s="21">
        <f>SUM(D17:G17)</f>
        <v>187350</v>
      </c>
    </row>
    <row r="18" spans="1:8" ht="18.75">
      <c r="A18" s="18"/>
      <c r="B18" s="19"/>
      <c r="C18" s="20"/>
      <c r="D18" s="21"/>
      <c r="E18" s="21"/>
      <c r="F18" s="21"/>
      <c r="G18" s="21"/>
      <c r="H18" s="21"/>
    </row>
    <row r="19" spans="1:8" ht="18.75">
      <c r="A19" s="18"/>
      <c r="B19" s="19" t="s">
        <v>42</v>
      </c>
      <c r="C19" s="20"/>
      <c r="D19" s="21">
        <v>0</v>
      </c>
      <c r="E19" s="21">
        <v>246</v>
      </c>
      <c r="F19" s="21">
        <v>0</v>
      </c>
      <c r="G19" s="21">
        <v>0</v>
      </c>
      <c r="H19" s="21">
        <f>SUM(D19:G19)</f>
        <v>246</v>
      </c>
    </row>
    <row r="20" spans="1:8" ht="18.75">
      <c r="A20" s="18"/>
      <c r="B20" s="19"/>
      <c r="C20" s="20"/>
      <c r="D20" s="21"/>
      <c r="E20" s="21"/>
      <c r="F20" s="21"/>
      <c r="G20" s="21"/>
      <c r="H20" s="21"/>
    </row>
    <row r="21" spans="1:8" ht="18.75">
      <c r="A21" s="18"/>
      <c r="B21" s="19" t="s">
        <v>250</v>
      </c>
      <c r="C21" s="20"/>
      <c r="D21" s="21">
        <v>0</v>
      </c>
      <c r="E21" s="21">
        <v>628</v>
      </c>
      <c r="F21" s="21">
        <v>0</v>
      </c>
      <c r="G21" s="21">
        <v>-628</v>
      </c>
      <c r="H21" s="21">
        <f>SUM(D21:G21)</f>
        <v>0</v>
      </c>
    </row>
    <row r="22" spans="1:7" ht="18.75">
      <c r="A22" s="18"/>
      <c r="B22" s="19"/>
      <c r="C22" s="20"/>
      <c r="D22" s="21"/>
      <c r="E22" s="21"/>
      <c r="F22" s="21"/>
      <c r="G22" s="21"/>
    </row>
    <row r="23" spans="1:8" ht="18.75">
      <c r="A23" s="18"/>
      <c r="B23" s="19" t="s">
        <v>2</v>
      </c>
      <c r="C23" s="20"/>
      <c r="D23" s="21">
        <v>0</v>
      </c>
      <c r="E23" s="21">
        <v>0</v>
      </c>
      <c r="F23" s="21">
        <v>0</v>
      </c>
      <c r="G23" s="21">
        <v>-7589</v>
      </c>
      <c r="H23" s="21">
        <f>SUM(D23:G23)</f>
        <v>-7589</v>
      </c>
    </row>
    <row r="24" spans="1:5" ht="18.75">
      <c r="A24" s="20"/>
      <c r="B24" s="20"/>
      <c r="C24" s="20"/>
      <c r="D24" s="22"/>
      <c r="E24" s="22"/>
    </row>
    <row r="25" spans="1:8" ht="30" customHeight="1">
      <c r="A25" s="20"/>
      <c r="B25" s="20" t="s">
        <v>190</v>
      </c>
      <c r="C25" s="20"/>
      <c r="D25" s="23">
        <f>SUM(D17:D24)</f>
        <v>450928</v>
      </c>
      <c r="E25" s="23">
        <f>SUM(E17:E24)</f>
        <v>264836</v>
      </c>
      <c r="F25" s="23">
        <f>SUM(F17:F24)</f>
        <v>0</v>
      </c>
      <c r="G25" s="23">
        <f>SUM(G17:G24)</f>
        <v>-535757</v>
      </c>
      <c r="H25" s="23">
        <f>SUM(H17:H24)</f>
        <v>180007</v>
      </c>
    </row>
    <row r="26" spans="1:5" ht="18.75">
      <c r="A26" s="20"/>
      <c r="B26" s="20"/>
      <c r="C26" s="20"/>
      <c r="D26" s="22"/>
      <c r="E26" s="22"/>
    </row>
    <row r="27" spans="1:5" ht="18.75">
      <c r="A27" s="20"/>
      <c r="B27" s="20"/>
      <c r="C27" s="20"/>
      <c r="D27" s="22"/>
      <c r="E27" s="22"/>
    </row>
    <row r="28" spans="1:5" ht="18.75">
      <c r="A28" s="18"/>
      <c r="B28" s="42" t="s">
        <v>153</v>
      </c>
      <c r="C28" s="15"/>
      <c r="D28" s="15"/>
      <c r="E28" s="15"/>
    </row>
    <row r="29" spans="1:5" ht="18.75">
      <c r="A29" s="18"/>
      <c r="B29" s="19"/>
      <c r="C29" s="15"/>
      <c r="D29" s="15"/>
      <c r="E29" s="15"/>
    </row>
    <row r="30" spans="1:8" ht="18.75">
      <c r="A30" s="20"/>
      <c r="B30" s="19" t="s">
        <v>189</v>
      </c>
      <c r="C30" s="20"/>
      <c r="D30" s="21">
        <f>450928</f>
        <v>450928</v>
      </c>
      <c r="E30" s="21">
        <v>265256</v>
      </c>
      <c r="F30" s="21">
        <v>0</v>
      </c>
      <c r="G30" s="21">
        <v>-441731</v>
      </c>
      <c r="H30" s="21">
        <f>SUM(D30:G30)</f>
        <v>274453</v>
      </c>
    </row>
    <row r="31" spans="1:7" ht="18.75">
      <c r="A31" s="20"/>
      <c r="B31" s="19"/>
      <c r="C31" s="20"/>
      <c r="D31" s="21"/>
      <c r="E31" s="21"/>
      <c r="F31" s="21"/>
      <c r="G31" s="21"/>
    </row>
    <row r="32" spans="1:8" ht="18.75">
      <c r="A32" s="20"/>
      <c r="B32" s="19" t="s">
        <v>42</v>
      </c>
      <c r="C32" s="20"/>
      <c r="D32" s="21">
        <v>0</v>
      </c>
      <c r="E32" s="21">
        <v>10110</v>
      </c>
      <c r="F32" s="21">
        <v>0</v>
      </c>
      <c r="G32" s="21">
        <v>0</v>
      </c>
      <c r="H32" s="21">
        <f>SUM(D32:G32)</f>
        <v>10110</v>
      </c>
    </row>
    <row r="33" spans="1:8" ht="18.75">
      <c r="A33" s="20"/>
      <c r="B33" s="19"/>
      <c r="C33" s="20"/>
      <c r="D33" s="21"/>
      <c r="E33" s="21"/>
      <c r="F33" s="21"/>
      <c r="G33" s="21"/>
      <c r="H33" s="21"/>
    </row>
    <row r="34" spans="1:8" ht="18.75">
      <c r="A34" s="20"/>
      <c r="B34" s="19" t="s">
        <v>251</v>
      </c>
      <c r="C34" s="20"/>
      <c r="D34" s="21">
        <v>0</v>
      </c>
      <c r="E34" s="21"/>
      <c r="F34" s="21">
        <v>0</v>
      </c>
      <c r="G34" s="21"/>
      <c r="H34" s="21">
        <f>SUM(D34:G34)</f>
        <v>0</v>
      </c>
    </row>
    <row r="35" spans="1:7" ht="18.75">
      <c r="A35" s="20"/>
      <c r="B35" s="19"/>
      <c r="C35" s="20"/>
      <c r="D35" s="21"/>
      <c r="E35" s="21"/>
      <c r="F35" s="21"/>
      <c r="G35" s="21"/>
    </row>
    <row r="36" spans="1:8" ht="18.75">
      <c r="A36" s="20"/>
      <c r="B36" s="19" t="s">
        <v>2</v>
      </c>
      <c r="C36" s="20"/>
      <c r="D36" s="21">
        <v>0</v>
      </c>
      <c r="E36" s="21">
        <v>0</v>
      </c>
      <c r="F36" s="21">
        <v>0</v>
      </c>
      <c r="G36" s="21">
        <v>-25706</v>
      </c>
      <c r="H36" s="21">
        <f>SUM(D36:G36)</f>
        <v>-25706</v>
      </c>
    </row>
    <row r="37" spans="1:5" ht="18.75">
      <c r="A37" s="20"/>
      <c r="B37" s="20"/>
      <c r="C37" s="20"/>
      <c r="D37" s="22"/>
      <c r="E37" s="22"/>
    </row>
    <row r="38" spans="1:8" ht="30" customHeight="1">
      <c r="A38" s="20"/>
      <c r="B38" s="20" t="s">
        <v>190</v>
      </c>
      <c r="C38" s="20"/>
      <c r="D38" s="23">
        <f>SUM(D30:D37)</f>
        <v>450928</v>
      </c>
      <c r="E38" s="23">
        <f>SUM(E30:E37)</f>
        <v>275366</v>
      </c>
      <c r="F38" s="23">
        <f>SUM(F30:F37)</f>
        <v>0</v>
      </c>
      <c r="G38" s="23">
        <f>SUM(G30:G37)</f>
        <v>-467437</v>
      </c>
      <c r="H38" s="23">
        <f>SUM(H30:H37)</f>
        <v>258857</v>
      </c>
    </row>
    <row r="39" spans="1:5" ht="18.75">
      <c r="A39" s="20"/>
      <c r="B39" s="20"/>
      <c r="C39" s="20"/>
      <c r="D39" s="22"/>
      <c r="E39" s="22"/>
    </row>
    <row r="40" spans="1:5" ht="18.75">
      <c r="A40" s="20"/>
      <c r="B40" s="20"/>
      <c r="C40" s="20"/>
      <c r="D40" s="20"/>
      <c r="E40" s="20"/>
    </row>
    <row r="41" spans="4:7" ht="16.5">
      <c r="D41" s="32"/>
      <c r="E41" s="32"/>
      <c r="F41" s="32"/>
      <c r="G41" s="32"/>
    </row>
    <row r="42" spans="4:7" ht="16.5">
      <c r="D42" s="32"/>
      <c r="E42" s="32"/>
      <c r="F42" s="32"/>
      <c r="G42" s="32"/>
    </row>
    <row r="43" ht="18.75">
      <c r="B43" s="19"/>
    </row>
    <row r="54" spans="2:3" ht="16.5">
      <c r="B54" s="29" t="s">
        <v>403</v>
      </c>
      <c r="C54" s="32"/>
    </row>
    <row r="55" spans="2:3" ht="16.5">
      <c r="B55" s="29" t="s">
        <v>402</v>
      </c>
      <c r="C55" s="32"/>
    </row>
  </sheetData>
  <mergeCells count="4">
    <mergeCell ref="B1:H1"/>
    <mergeCell ref="B2:H2"/>
    <mergeCell ref="B5:H5"/>
    <mergeCell ref="B4:H4"/>
  </mergeCells>
  <printOptions/>
  <pageMargins left="0.25" right="0.25" top="0.23" bottom="1.03" header="0.22" footer="1.03"/>
  <pageSetup horizontalDpi="180" verticalDpi="18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76"/>
  <sheetViews>
    <sheetView showGridLines="0" tabSelected="1" zoomScale="80" zoomScaleNormal="80" workbookViewId="0" topLeftCell="A118">
      <selection activeCell="H130" sqref="H130"/>
    </sheetView>
  </sheetViews>
  <sheetFormatPr defaultColWidth="8.796875" defaultRowHeight="15.75"/>
  <cols>
    <col min="1" max="1" width="5.69921875" style="140" customWidth="1"/>
    <col min="2" max="2" width="3.5" style="98" customWidth="1"/>
    <col min="3" max="3" width="2.69921875" style="98" customWidth="1"/>
    <col min="4" max="5" width="11.19921875" style="98" customWidth="1"/>
    <col min="6" max="7" width="10.69921875" style="98" customWidth="1"/>
    <col min="8" max="8" width="12" style="98" customWidth="1"/>
    <col min="9" max="9" width="11.69921875" style="98" customWidth="1"/>
    <col min="10" max="10" width="9.09765625" style="98" customWidth="1"/>
    <col min="11" max="11" width="2" style="98" customWidth="1"/>
    <col min="12" max="16384" width="8.8984375" style="98" customWidth="1"/>
  </cols>
  <sheetData>
    <row r="1" spans="2:9" ht="15.75">
      <c r="B1" s="141" t="s">
        <v>452</v>
      </c>
      <c r="C1" s="13"/>
      <c r="D1" s="13"/>
      <c r="E1" s="13"/>
      <c r="F1" s="13"/>
      <c r="G1" s="13"/>
      <c r="H1" s="13"/>
      <c r="I1" s="13"/>
    </row>
    <row r="2" spans="2:9" ht="15.75">
      <c r="B2" s="142" t="s">
        <v>77</v>
      </c>
      <c r="C2" s="13"/>
      <c r="D2" s="13"/>
      <c r="E2" s="13"/>
      <c r="F2" s="13"/>
      <c r="G2" s="13"/>
      <c r="H2" s="13"/>
      <c r="I2" s="13"/>
    </row>
    <row r="3" spans="1:9" ht="15.75">
      <c r="A3" s="102"/>
      <c r="B3" s="13"/>
      <c r="C3" s="13"/>
      <c r="D3" s="13"/>
      <c r="E3" s="13"/>
      <c r="F3" s="13"/>
      <c r="G3" s="13"/>
      <c r="H3" s="13"/>
      <c r="I3" s="13"/>
    </row>
    <row r="4" spans="1:9" ht="15.75">
      <c r="A4" s="102" t="s">
        <v>300</v>
      </c>
      <c r="B4" s="141" t="s">
        <v>295</v>
      </c>
      <c r="C4" s="13"/>
      <c r="D4" s="13"/>
      <c r="E4" s="13"/>
      <c r="F4" s="13"/>
      <c r="G4" s="13"/>
      <c r="H4" s="13"/>
      <c r="I4" s="13"/>
    </row>
    <row r="5" spans="1:9" ht="15.75">
      <c r="A5" s="102"/>
      <c r="B5" s="13" t="s">
        <v>64</v>
      </c>
      <c r="C5" s="13"/>
      <c r="D5" s="13"/>
      <c r="E5" s="13"/>
      <c r="F5" s="13"/>
      <c r="G5" s="13"/>
      <c r="H5" s="13"/>
      <c r="I5" s="13"/>
    </row>
    <row r="6" spans="1:9" ht="15.75">
      <c r="A6" s="102"/>
      <c r="B6" s="13" t="s">
        <v>67</v>
      </c>
      <c r="C6" s="13"/>
      <c r="D6" s="13"/>
      <c r="E6" s="13"/>
      <c r="F6" s="13"/>
      <c r="G6" s="13"/>
      <c r="H6" s="13"/>
      <c r="I6" s="13"/>
    </row>
    <row r="7" spans="1:9" ht="15.75">
      <c r="A7" s="102"/>
      <c r="B7" s="13" t="s">
        <v>85</v>
      </c>
      <c r="C7" s="13"/>
      <c r="D7" s="13"/>
      <c r="E7" s="13"/>
      <c r="F7" s="13"/>
      <c r="G7" s="13"/>
      <c r="H7" s="13"/>
      <c r="I7" s="13"/>
    </row>
    <row r="8" spans="1:9" ht="15.75">
      <c r="A8" s="102"/>
      <c r="B8" s="13" t="s">
        <v>84</v>
      </c>
      <c r="C8" s="13"/>
      <c r="D8" s="13"/>
      <c r="E8" s="13"/>
      <c r="F8" s="13"/>
      <c r="G8" s="13"/>
      <c r="H8" s="13"/>
      <c r="I8" s="13"/>
    </row>
    <row r="9" spans="1:9" ht="7.5" customHeight="1">
      <c r="A9" s="102"/>
      <c r="B9" s="13"/>
      <c r="C9" s="13"/>
      <c r="D9" s="13"/>
      <c r="E9" s="13"/>
      <c r="F9" s="13"/>
      <c r="G9" s="13"/>
      <c r="H9" s="13"/>
      <c r="I9" s="13"/>
    </row>
    <row r="10" spans="1:9" ht="15.75">
      <c r="A10" s="102"/>
      <c r="B10" s="13" t="s">
        <v>309</v>
      </c>
      <c r="C10" s="13"/>
      <c r="D10" s="13"/>
      <c r="E10" s="13"/>
      <c r="F10" s="13"/>
      <c r="G10" s="13"/>
      <c r="H10" s="13"/>
      <c r="I10" s="13"/>
    </row>
    <row r="11" spans="1:9" ht="15.75">
      <c r="A11" s="102"/>
      <c r="B11" s="13" t="s">
        <v>169</v>
      </c>
      <c r="C11" s="13"/>
      <c r="D11" s="13"/>
      <c r="E11" s="13"/>
      <c r="F11" s="13"/>
      <c r="G11" s="13"/>
      <c r="H11" s="13"/>
      <c r="I11" s="13"/>
    </row>
    <row r="12" spans="1:9" ht="15.75">
      <c r="A12" s="102"/>
      <c r="B12" s="13" t="s">
        <v>252</v>
      </c>
      <c r="C12" s="13"/>
      <c r="D12" s="13"/>
      <c r="E12" s="13"/>
      <c r="F12" s="13"/>
      <c r="G12" s="13"/>
      <c r="H12" s="13"/>
      <c r="I12" s="13"/>
    </row>
    <row r="13" spans="1:9" ht="15.75">
      <c r="A13" s="102"/>
      <c r="B13" s="13"/>
      <c r="C13" s="13"/>
      <c r="D13" s="13"/>
      <c r="E13" s="13"/>
      <c r="F13" s="13"/>
      <c r="G13" s="13"/>
      <c r="H13" s="13"/>
      <c r="I13" s="13"/>
    </row>
    <row r="14" spans="1:9" ht="15.75">
      <c r="A14" s="102" t="s">
        <v>299</v>
      </c>
      <c r="B14" s="141" t="s">
        <v>296</v>
      </c>
      <c r="C14" s="13"/>
      <c r="D14" s="13"/>
      <c r="E14" s="13"/>
      <c r="F14" s="13"/>
      <c r="G14" s="13"/>
      <c r="H14" s="13"/>
      <c r="I14" s="13"/>
    </row>
    <row r="15" spans="1:9" ht="15.75">
      <c r="A15" s="102"/>
      <c r="B15" s="13" t="s">
        <v>253</v>
      </c>
      <c r="C15" s="13"/>
      <c r="D15" s="13"/>
      <c r="E15" s="13"/>
      <c r="F15" s="13"/>
      <c r="G15" s="13"/>
      <c r="H15" s="13"/>
      <c r="I15" s="13"/>
    </row>
    <row r="16" spans="1:9" ht="15.75">
      <c r="A16" s="102"/>
      <c r="B16" s="13" t="s">
        <v>196</v>
      </c>
      <c r="C16" s="13"/>
      <c r="D16" s="13"/>
      <c r="E16" s="13"/>
      <c r="F16" s="13"/>
      <c r="G16" s="13"/>
      <c r="H16" s="13"/>
      <c r="I16" s="13"/>
    </row>
    <row r="17" spans="1:9" ht="15.75">
      <c r="A17" s="102"/>
      <c r="B17" s="13"/>
      <c r="C17" s="13"/>
      <c r="D17" s="13"/>
      <c r="E17" s="13"/>
      <c r="F17" s="13"/>
      <c r="G17" s="13"/>
      <c r="H17" s="13"/>
      <c r="I17" s="13"/>
    </row>
    <row r="18" spans="1:9" ht="15.75">
      <c r="A18" s="102"/>
      <c r="B18" s="13" t="s">
        <v>390</v>
      </c>
      <c r="C18" s="13" t="s">
        <v>284</v>
      </c>
      <c r="D18" s="13"/>
      <c r="E18" s="13"/>
      <c r="F18" s="13"/>
      <c r="G18" s="13"/>
      <c r="H18" s="13"/>
      <c r="I18" s="13"/>
    </row>
    <row r="19" spans="1:9" ht="15.75">
      <c r="A19" s="102"/>
      <c r="B19" s="13"/>
      <c r="C19" s="13" t="s">
        <v>87</v>
      </c>
      <c r="D19" s="13"/>
      <c r="E19" s="13"/>
      <c r="F19" s="13"/>
      <c r="G19" s="13"/>
      <c r="H19" s="13"/>
      <c r="I19" s="13"/>
    </row>
    <row r="20" spans="1:9" ht="15.75">
      <c r="A20" s="102"/>
      <c r="B20" s="13"/>
      <c r="C20" s="13" t="s">
        <v>88</v>
      </c>
      <c r="D20" s="13"/>
      <c r="E20" s="13"/>
      <c r="F20" s="13"/>
      <c r="G20" s="13"/>
      <c r="H20" s="13"/>
      <c r="I20" s="13"/>
    </row>
    <row r="21" spans="1:9" ht="15.75">
      <c r="A21" s="102"/>
      <c r="B21" s="13"/>
      <c r="C21" s="13" t="s">
        <v>106</v>
      </c>
      <c r="D21" s="13"/>
      <c r="E21" s="13"/>
      <c r="F21" s="13"/>
      <c r="G21" s="13"/>
      <c r="H21" s="13"/>
      <c r="I21" s="13"/>
    </row>
    <row r="22" spans="1:9" ht="15.75">
      <c r="A22" s="102"/>
      <c r="B22" s="13"/>
      <c r="C22" s="13" t="s">
        <v>105</v>
      </c>
      <c r="D22" s="13"/>
      <c r="E22" s="13"/>
      <c r="F22" s="13"/>
      <c r="G22" s="13"/>
      <c r="H22" s="13"/>
      <c r="I22" s="13"/>
    </row>
    <row r="23" spans="1:9" ht="15.75">
      <c r="A23" s="102"/>
      <c r="B23" s="13"/>
      <c r="C23" s="13" t="s">
        <v>89</v>
      </c>
      <c r="D23" s="13"/>
      <c r="E23" s="13"/>
      <c r="F23" s="13"/>
      <c r="G23" s="13"/>
      <c r="H23" s="13"/>
      <c r="I23" s="13"/>
    </row>
    <row r="24" spans="1:9" ht="15.75">
      <c r="A24" s="102"/>
      <c r="B24" s="13"/>
      <c r="C24" s="13"/>
      <c r="D24" s="13"/>
      <c r="E24" s="13"/>
      <c r="F24" s="13"/>
      <c r="G24" s="13"/>
      <c r="H24" s="13"/>
      <c r="I24" s="13"/>
    </row>
    <row r="25" spans="1:9" ht="15.75">
      <c r="A25" s="102"/>
      <c r="B25" s="13" t="s">
        <v>391</v>
      </c>
      <c r="C25" s="13" t="s">
        <v>86</v>
      </c>
      <c r="D25" s="13"/>
      <c r="E25" s="13"/>
      <c r="F25" s="13"/>
      <c r="G25" s="13"/>
      <c r="H25" s="13"/>
      <c r="I25" s="13"/>
    </row>
    <row r="26" spans="1:9" ht="15.75">
      <c r="A26" s="102"/>
      <c r="B26" s="13"/>
      <c r="C26" s="13" t="s">
        <v>113</v>
      </c>
      <c r="D26" s="13"/>
      <c r="E26" s="13"/>
      <c r="F26" s="13"/>
      <c r="G26" s="13"/>
      <c r="H26" s="13"/>
      <c r="I26" s="13"/>
    </row>
    <row r="27" spans="1:9" ht="15.75">
      <c r="A27" s="102"/>
      <c r="B27" s="13"/>
      <c r="C27" s="13" t="s">
        <v>108</v>
      </c>
      <c r="D27" s="13"/>
      <c r="E27" s="13"/>
      <c r="F27" s="13"/>
      <c r="G27" s="13"/>
      <c r="H27" s="13"/>
      <c r="I27" s="13"/>
    </row>
    <row r="28" spans="1:9" ht="15.75">
      <c r="A28" s="102"/>
      <c r="B28" s="13"/>
      <c r="C28" s="13" t="s">
        <v>107</v>
      </c>
      <c r="D28" s="13"/>
      <c r="E28" s="13"/>
      <c r="F28" s="13"/>
      <c r="G28" s="13"/>
      <c r="H28" s="13"/>
      <c r="I28" s="13"/>
    </row>
    <row r="29" spans="1:9" ht="15.75">
      <c r="A29" s="102"/>
      <c r="B29" s="13"/>
      <c r="C29" s="13" t="s">
        <v>109</v>
      </c>
      <c r="D29" s="13"/>
      <c r="E29" s="13"/>
      <c r="F29" s="13"/>
      <c r="G29" s="13"/>
      <c r="H29" s="13"/>
      <c r="I29" s="13"/>
    </row>
    <row r="30" spans="1:9" ht="15.75">
      <c r="A30" s="102"/>
      <c r="B30" s="13"/>
      <c r="C30" s="13" t="s">
        <v>110</v>
      </c>
      <c r="D30" s="13"/>
      <c r="E30" s="13"/>
      <c r="F30" s="13"/>
      <c r="G30" s="13"/>
      <c r="H30" s="13"/>
      <c r="I30" s="13"/>
    </row>
    <row r="31" spans="1:9" ht="15.75">
      <c r="A31" s="102"/>
      <c r="B31" s="13"/>
      <c r="C31" s="13" t="s">
        <v>111</v>
      </c>
      <c r="D31" s="13"/>
      <c r="E31" s="13"/>
      <c r="F31" s="13"/>
      <c r="G31" s="13"/>
      <c r="H31" s="13"/>
      <c r="I31" s="13"/>
    </row>
    <row r="32" spans="1:9" ht="15.75">
      <c r="A32" s="102"/>
      <c r="B32" s="13"/>
      <c r="C32" s="13" t="s">
        <v>112</v>
      </c>
      <c r="D32" s="13"/>
      <c r="E32" s="13"/>
      <c r="F32" s="13"/>
      <c r="G32" s="13"/>
      <c r="H32" s="13"/>
      <c r="I32" s="13"/>
    </row>
    <row r="33" spans="1:9" ht="15.75">
      <c r="A33" s="102"/>
      <c r="B33" s="13"/>
      <c r="C33" s="13" t="s">
        <v>154</v>
      </c>
      <c r="D33" s="13"/>
      <c r="E33" s="13"/>
      <c r="F33" s="13"/>
      <c r="G33" s="13"/>
      <c r="H33" s="13"/>
      <c r="I33" s="13"/>
    </row>
    <row r="34" spans="1:9" ht="15.75">
      <c r="A34" s="102"/>
      <c r="B34" s="13"/>
      <c r="C34" s="13"/>
      <c r="D34" s="13"/>
      <c r="E34" s="13"/>
      <c r="F34" s="13"/>
      <c r="G34" s="13"/>
      <c r="H34" s="13"/>
      <c r="I34" s="13"/>
    </row>
    <row r="35" spans="1:9" ht="15.75">
      <c r="A35" s="102"/>
      <c r="B35" s="13" t="s">
        <v>71</v>
      </c>
      <c r="C35" s="13" t="s">
        <v>74</v>
      </c>
      <c r="D35" s="13"/>
      <c r="E35" s="13"/>
      <c r="F35" s="13"/>
      <c r="G35" s="13"/>
      <c r="H35" s="13"/>
      <c r="I35" s="13"/>
    </row>
    <row r="36" spans="1:9" ht="15.75">
      <c r="A36" s="102"/>
      <c r="B36" s="13"/>
      <c r="C36" s="13" t="s">
        <v>19</v>
      </c>
      <c r="D36" s="13"/>
      <c r="E36" s="13"/>
      <c r="F36" s="13"/>
      <c r="G36" s="13"/>
      <c r="H36" s="13"/>
      <c r="I36" s="13"/>
    </row>
    <row r="37" spans="1:9" ht="15.75">
      <c r="A37" s="102"/>
      <c r="B37" s="13"/>
      <c r="C37" s="13" t="s">
        <v>20</v>
      </c>
      <c r="D37" s="13"/>
      <c r="E37" s="13"/>
      <c r="F37" s="13"/>
      <c r="G37" s="13"/>
      <c r="H37" s="13"/>
      <c r="I37" s="13"/>
    </row>
    <row r="38" spans="1:9" ht="15.75">
      <c r="A38" s="102"/>
      <c r="B38" s="13"/>
      <c r="C38" s="13" t="s">
        <v>23</v>
      </c>
      <c r="D38" s="13"/>
      <c r="E38" s="13"/>
      <c r="F38" s="13"/>
      <c r="G38" s="13"/>
      <c r="H38" s="13"/>
      <c r="I38" s="13"/>
    </row>
    <row r="39" spans="1:9" ht="15.75">
      <c r="A39" s="102"/>
      <c r="B39" s="13"/>
      <c r="C39" s="13"/>
      <c r="D39" s="13"/>
      <c r="E39" s="13"/>
      <c r="F39" s="13"/>
      <c r="G39" s="13"/>
      <c r="H39" s="13"/>
      <c r="I39" s="13"/>
    </row>
    <row r="40" spans="1:9" ht="15.75">
      <c r="A40" s="102" t="s">
        <v>298</v>
      </c>
      <c r="B40" s="141" t="s">
        <v>297</v>
      </c>
      <c r="C40" s="13"/>
      <c r="D40" s="13"/>
      <c r="E40" s="13"/>
      <c r="F40" s="13"/>
      <c r="G40" s="13"/>
      <c r="H40" s="13"/>
      <c r="I40" s="13"/>
    </row>
    <row r="41" spans="1:9" ht="15.75">
      <c r="A41" s="102"/>
      <c r="B41" s="13" t="s">
        <v>357</v>
      </c>
      <c r="C41" s="13"/>
      <c r="D41" s="13"/>
      <c r="E41" s="13"/>
      <c r="F41" s="13"/>
      <c r="G41" s="13"/>
      <c r="H41" s="13"/>
      <c r="I41" s="13"/>
    </row>
    <row r="42" spans="1:9" ht="15.75">
      <c r="A42" s="102"/>
      <c r="B42" s="13"/>
      <c r="C42" s="13"/>
      <c r="D42" s="13"/>
      <c r="E42" s="13"/>
      <c r="F42" s="13"/>
      <c r="G42" s="13"/>
      <c r="H42" s="13"/>
      <c r="I42" s="13"/>
    </row>
    <row r="43" spans="1:9" ht="15.75">
      <c r="A43" s="102" t="s">
        <v>301</v>
      </c>
      <c r="B43" s="141" t="s">
        <v>302</v>
      </c>
      <c r="C43" s="13"/>
      <c r="D43" s="13"/>
      <c r="E43" s="13"/>
      <c r="F43" s="13"/>
      <c r="G43" s="13"/>
      <c r="H43" s="13"/>
      <c r="I43" s="13"/>
    </row>
    <row r="44" spans="1:9" ht="15.75">
      <c r="A44" s="102"/>
      <c r="B44" s="13" t="s">
        <v>456</v>
      </c>
      <c r="C44" s="13"/>
      <c r="D44" s="13"/>
      <c r="E44" s="13"/>
      <c r="F44" s="13"/>
      <c r="G44" s="13"/>
      <c r="H44" s="13"/>
      <c r="I44" s="13"/>
    </row>
    <row r="45" spans="1:9" ht="15.75">
      <c r="A45" s="102"/>
      <c r="B45" s="13" t="s">
        <v>156</v>
      </c>
      <c r="C45" s="13"/>
      <c r="D45" s="13"/>
      <c r="E45" s="13"/>
      <c r="F45" s="13"/>
      <c r="G45" s="13"/>
      <c r="H45" s="13"/>
      <c r="I45" s="13"/>
    </row>
    <row r="46" spans="1:9" ht="15.75">
      <c r="A46" s="102"/>
      <c r="B46" s="13"/>
      <c r="C46" s="13"/>
      <c r="D46" s="13"/>
      <c r="E46" s="13"/>
      <c r="F46" s="13"/>
      <c r="G46" s="13"/>
      <c r="H46" s="13"/>
      <c r="I46" s="13"/>
    </row>
    <row r="47" spans="1:9" ht="15.75">
      <c r="A47" s="102" t="s">
        <v>303</v>
      </c>
      <c r="B47" s="141" t="s">
        <v>304</v>
      </c>
      <c r="C47" s="13"/>
      <c r="D47" s="13"/>
      <c r="E47" s="13"/>
      <c r="F47" s="13"/>
      <c r="G47" s="13"/>
      <c r="H47" s="13"/>
      <c r="I47" s="13"/>
    </row>
    <row r="48" spans="1:9" ht="15.75">
      <c r="A48" s="102"/>
      <c r="B48" s="13" t="s">
        <v>78</v>
      </c>
      <c r="C48" s="13"/>
      <c r="D48" s="13"/>
      <c r="E48" s="13"/>
      <c r="F48" s="13"/>
      <c r="G48" s="13"/>
      <c r="H48" s="13"/>
      <c r="I48" s="13"/>
    </row>
    <row r="49" spans="1:9" ht="15.75">
      <c r="A49" s="102"/>
      <c r="B49" s="13" t="s">
        <v>155</v>
      </c>
      <c r="C49" s="13"/>
      <c r="D49" s="13"/>
      <c r="E49" s="13"/>
      <c r="F49" s="13"/>
      <c r="G49" s="13"/>
      <c r="H49" s="13"/>
      <c r="I49" s="13"/>
    </row>
    <row r="50" spans="1:9" ht="15.75">
      <c r="A50" s="102"/>
      <c r="B50" s="143"/>
      <c r="C50" s="13"/>
      <c r="D50" s="13"/>
      <c r="E50" s="13"/>
      <c r="F50" s="13"/>
      <c r="G50" s="13"/>
      <c r="H50" s="13"/>
      <c r="I50" s="13"/>
    </row>
    <row r="51" spans="1:9" ht="15.75">
      <c r="A51" s="102" t="s">
        <v>306</v>
      </c>
      <c r="B51" s="141" t="s">
        <v>307</v>
      </c>
      <c r="C51" s="13"/>
      <c r="D51" s="13"/>
      <c r="E51" s="13"/>
      <c r="F51" s="13"/>
      <c r="G51" s="13"/>
      <c r="H51" s="13"/>
      <c r="I51" s="13"/>
    </row>
    <row r="52" spans="1:9" ht="15.75">
      <c r="A52" s="102"/>
      <c r="B52" s="13" t="s">
        <v>43</v>
      </c>
      <c r="C52" s="13"/>
      <c r="D52" s="13"/>
      <c r="E52" s="13"/>
      <c r="F52" s="13"/>
      <c r="G52" s="13"/>
      <c r="H52" s="13"/>
      <c r="I52" s="13"/>
    </row>
    <row r="53" spans="1:9" ht="15.75">
      <c r="A53" s="102"/>
      <c r="B53" s="13" t="s">
        <v>457</v>
      </c>
      <c r="C53" s="13"/>
      <c r="D53" s="13"/>
      <c r="E53" s="13"/>
      <c r="F53" s="13"/>
      <c r="G53" s="13"/>
      <c r="H53" s="13"/>
      <c r="I53" s="13"/>
    </row>
    <row r="54" spans="1:9" ht="15.75">
      <c r="A54" s="102"/>
      <c r="B54" s="13"/>
      <c r="C54" s="13"/>
      <c r="D54" s="13"/>
      <c r="E54" s="13"/>
      <c r="F54" s="13"/>
      <c r="G54" s="13"/>
      <c r="H54" s="13"/>
      <c r="I54" s="13"/>
    </row>
    <row r="55" spans="1:9" ht="15.75">
      <c r="A55" s="102" t="s">
        <v>308</v>
      </c>
      <c r="B55" s="141" t="s">
        <v>329</v>
      </c>
      <c r="C55" s="13"/>
      <c r="D55" s="13"/>
      <c r="E55" s="13"/>
      <c r="F55" s="13"/>
      <c r="G55" s="13"/>
      <c r="H55" s="13"/>
      <c r="I55" s="13"/>
    </row>
    <row r="56" spans="1:9" ht="15.75">
      <c r="A56" s="102"/>
      <c r="B56" s="137" t="s">
        <v>527</v>
      </c>
      <c r="C56" s="137"/>
      <c r="D56" s="13"/>
      <c r="E56" s="13"/>
      <c r="F56" s="13"/>
      <c r="G56" s="13"/>
      <c r="H56" s="13"/>
      <c r="I56" s="13"/>
    </row>
    <row r="57" spans="1:9" ht="15.75">
      <c r="A57" s="102"/>
      <c r="B57" s="137" t="s">
        <v>526</v>
      </c>
      <c r="C57" s="137"/>
      <c r="D57" s="13"/>
      <c r="E57" s="13"/>
      <c r="F57" s="13"/>
      <c r="G57" s="13"/>
      <c r="H57" s="13"/>
      <c r="I57" s="13"/>
    </row>
    <row r="58" spans="1:9" ht="9.75" customHeight="1">
      <c r="A58" s="102"/>
      <c r="B58" s="137"/>
      <c r="C58" s="137"/>
      <c r="D58" s="13"/>
      <c r="E58" s="13"/>
      <c r="F58" s="13"/>
      <c r="G58" s="13"/>
      <c r="H58" s="13"/>
      <c r="I58" s="13"/>
    </row>
    <row r="59" spans="1:9" ht="15.75">
      <c r="A59" s="102"/>
      <c r="B59" s="137"/>
      <c r="C59" s="13"/>
      <c r="D59" s="13"/>
      <c r="E59" s="13"/>
      <c r="G59" s="144"/>
      <c r="H59" s="144" t="s">
        <v>324</v>
      </c>
      <c r="I59" s="144" t="s">
        <v>325</v>
      </c>
    </row>
    <row r="60" spans="1:9" ht="15.75">
      <c r="A60" s="102"/>
      <c r="B60" s="137"/>
      <c r="C60" s="13"/>
      <c r="D60" s="13"/>
      <c r="E60" s="13"/>
      <c r="G60" s="144" t="s">
        <v>454</v>
      </c>
      <c r="H60" s="144" t="s">
        <v>142</v>
      </c>
      <c r="I60" s="144" t="s">
        <v>326</v>
      </c>
    </row>
    <row r="61" spans="1:9" ht="15.75">
      <c r="A61" s="102"/>
      <c r="C61" s="13"/>
      <c r="D61" s="13"/>
      <c r="E61" s="13"/>
      <c r="G61" s="144" t="s">
        <v>389</v>
      </c>
      <c r="H61" s="144" t="s">
        <v>389</v>
      </c>
      <c r="I61" s="144" t="s">
        <v>389</v>
      </c>
    </row>
    <row r="62" spans="1:9" ht="15.75">
      <c r="A62" s="102"/>
      <c r="B62" s="145"/>
      <c r="D62" s="13"/>
      <c r="E62" s="13"/>
      <c r="G62" s="180"/>
      <c r="H62" s="180"/>
      <c r="I62" s="180"/>
    </row>
    <row r="63" spans="1:9" ht="15.75">
      <c r="A63" s="102"/>
      <c r="B63" s="13" t="s">
        <v>428</v>
      </c>
      <c r="C63" s="13"/>
      <c r="D63" s="13"/>
      <c r="E63" s="13"/>
      <c r="G63" s="180">
        <v>51322</v>
      </c>
      <c r="H63" s="180">
        <v>15647</v>
      </c>
      <c r="I63" s="180">
        <v>845488</v>
      </c>
    </row>
    <row r="64" spans="1:9" ht="15.75">
      <c r="A64" s="102"/>
      <c r="B64" s="13" t="s">
        <v>327</v>
      </c>
      <c r="C64" s="13"/>
      <c r="D64" s="13"/>
      <c r="E64" s="13"/>
      <c r="G64" s="180">
        <v>10010</v>
      </c>
      <c r="H64" s="180">
        <v>7319</v>
      </c>
      <c r="I64" s="180">
        <v>407859</v>
      </c>
    </row>
    <row r="65" spans="1:9" ht="15.75">
      <c r="A65" s="102"/>
      <c r="B65" s="13" t="s">
        <v>429</v>
      </c>
      <c r="C65" s="13"/>
      <c r="D65" s="13"/>
      <c r="E65" s="13"/>
      <c r="G65" s="180">
        <v>2968</v>
      </c>
      <c r="H65" s="180">
        <v>-3472</v>
      </c>
      <c r="I65" s="180">
        <v>347091</v>
      </c>
    </row>
    <row r="66" spans="1:9" ht="15.75">
      <c r="A66" s="102"/>
      <c r="B66" s="13" t="s">
        <v>328</v>
      </c>
      <c r="C66" s="13"/>
      <c r="D66" s="13"/>
      <c r="E66" s="13"/>
      <c r="G66" s="180">
        <v>8677</v>
      </c>
      <c r="H66" s="180">
        <v>-18245</v>
      </c>
      <c r="I66" s="180">
        <v>299166</v>
      </c>
    </row>
    <row r="67" spans="1:9" ht="9.75" customHeight="1">
      <c r="A67" s="102"/>
      <c r="B67" s="13"/>
      <c r="C67" s="13"/>
      <c r="D67" s="13"/>
      <c r="E67" s="13"/>
      <c r="G67" s="180"/>
      <c r="H67" s="180"/>
      <c r="I67" s="180"/>
    </row>
    <row r="68" spans="1:9" ht="16.5" thickBot="1">
      <c r="A68" s="102"/>
      <c r="B68" s="13"/>
      <c r="C68" s="13"/>
      <c r="D68" s="13"/>
      <c r="E68" s="13"/>
      <c r="G68" s="181">
        <f>SUM(G63:G67)</f>
        <v>72977</v>
      </c>
      <c r="H68" s="182">
        <f>SUM(H63:H67)</f>
        <v>1249</v>
      </c>
      <c r="I68" s="181">
        <f>SUM(I63:I67)</f>
        <v>1899604</v>
      </c>
    </row>
    <row r="69" spans="1:9" ht="16.5" thickTop="1">
      <c r="A69" s="102"/>
      <c r="B69" s="13"/>
      <c r="C69" s="13"/>
      <c r="D69" s="13"/>
      <c r="E69" s="13"/>
      <c r="F69" s="13"/>
      <c r="G69" s="13"/>
      <c r="H69" s="13"/>
      <c r="I69" s="13"/>
    </row>
    <row r="70" spans="1:9" ht="15.75">
      <c r="A70" s="102" t="s">
        <v>323</v>
      </c>
      <c r="B70" s="141" t="s">
        <v>180</v>
      </c>
      <c r="C70" s="13"/>
      <c r="D70" s="13"/>
      <c r="E70" s="13"/>
      <c r="F70" s="13"/>
      <c r="G70" s="13"/>
      <c r="H70" s="13"/>
      <c r="I70" s="13"/>
    </row>
    <row r="71" spans="1:9" ht="15.75">
      <c r="A71" s="102"/>
      <c r="B71" s="13" t="s">
        <v>528</v>
      </c>
      <c r="C71" s="13"/>
      <c r="D71" s="13"/>
      <c r="E71" s="13"/>
      <c r="F71" s="13"/>
      <c r="G71" s="13"/>
      <c r="H71" s="13"/>
      <c r="I71" s="13"/>
    </row>
    <row r="72" spans="1:9" ht="15.75">
      <c r="A72" s="102"/>
      <c r="B72" s="13" t="s">
        <v>407</v>
      </c>
      <c r="C72" s="13"/>
      <c r="D72" s="13"/>
      <c r="E72" s="13"/>
      <c r="F72" s="13"/>
      <c r="G72" s="13"/>
      <c r="H72" s="13"/>
      <c r="I72" s="13"/>
    </row>
    <row r="73" spans="1:9" ht="15.75">
      <c r="A73" s="102"/>
      <c r="B73" s="13" t="s">
        <v>408</v>
      </c>
      <c r="C73" s="13"/>
      <c r="D73" s="13"/>
      <c r="E73" s="13"/>
      <c r="F73" s="13"/>
      <c r="G73" s="13"/>
      <c r="H73" s="13"/>
      <c r="I73" s="13"/>
    </row>
    <row r="74" spans="1:9" ht="15.75">
      <c r="A74" s="102"/>
      <c r="B74" s="13"/>
      <c r="C74" s="13"/>
      <c r="D74" s="13"/>
      <c r="E74" s="13"/>
      <c r="F74" s="13"/>
      <c r="G74" s="13"/>
      <c r="H74" s="13"/>
      <c r="I74" s="13"/>
    </row>
    <row r="75" spans="1:9" ht="15.75">
      <c r="A75" s="102" t="s">
        <v>330</v>
      </c>
      <c r="B75" s="141" t="s">
        <v>342</v>
      </c>
      <c r="C75" s="13"/>
      <c r="D75" s="13"/>
      <c r="E75" s="13"/>
      <c r="F75" s="13"/>
      <c r="G75" s="13"/>
      <c r="H75" s="13"/>
      <c r="I75" s="13"/>
    </row>
    <row r="76" spans="1:9" ht="15.75">
      <c r="A76" s="102"/>
      <c r="B76" s="13" t="s">
        <v>73</v>
      </c>
      <c r="C76" s="13"/>
      <c r="D76" s="13"/>
      <c r="E76" s="13"/>
      <c r="F76" s="13"/>
      <c r="G76" s="13"/>
      <c r="H76" s="13"/>
      <c r="I76" s="13"/>
    </row>
    <row r="77" spans="1:9" ht="15.75">
      <c r="A77" s="102"/>
      <c r="B77" s="13"/>
      <c r="C77" s="13"/>
      <c r="D77" s="13"/>
      <c r="E77" s="13"/>
      <c r="F77" s="13"/>
      <c r="G77" s="13"/>
      <c r="H77" s="13"/>
      <c r="I77" s="13"/>
    </row>
    <row r="78" spans="1:9" ht="15.75">
      <c r="A78" s="102" t="s">
        <v>341</v>
      </c>
      <c r="B78" s="141" t="s">
        <v>376</v>
      </c>
      <c r="C78" s="13"/>
      <c r="D78" s="13"/>
      <c r="E78" s="13"/>
      <c r="F78" s="13"/>
      <c r="G78" s="13"/>
      <c r="H78" s="13"/>
      <c r="I78" s="13"/>
    </row>
    <row r="79" spans="1:9" ht="15.75">
      <c r="A79" s="102"/>
      <c r="B79" s="137" t="s">
        <v>200</v>
      </c>
      <c r="C79" s="13"/>
      <c r="D79" s="13"/>
      <c r="E79" s="13"/>
      <c r="F79" s="13"/>
      <c r="G79" s="13"/>
      <c r="H79" s="13"/>
      <c r="I79" s="13"/>
    </row>
    <row r="80" spans="1:9" ht="15.75">
      <c r="A80" s="102"/>
      <c r="B80" s="137" t="s">
        <v>201</v>
      </c>
      <c r="C80" s="13"/>
      <c r="D80" s="13"/>
      <c r="E80" s="13"/>
      <c r="F80" s="13"/>
      <c r="G80" s="13"/>
      <c r="H80" s="13"/>
      <c r="I80" s="13"/>
    </row>
    <row r="81" spans="1:9" ht="15.75">
      <c r="A81" s="102"/>
      <c r="B81" s="137" t="s">
        <v>202</v>
      </c>
      <c r="C81" s="13"/>
      <c r="D81" s="13"/>
      <c r="E81" s="13"/>
      <c r="F81" s="13"/>
      <c r="G81" s="13"/>
      <c r="H81" s="13"/>
      <c r="I81" s="13"/>
    </row>
    <row r="82" spans="1:9" ht="15.75">
      <c r="A82" s="102"/>
      <c r="B82" s="137"/>
      <c r="C82" s="13"/>
      <c r="D82" s="13"/>
      <c r="E82" s="13"/>
      <c r="F82" s="13"/>
      <c r="G82" s="13"/>
      <c r="H82" s="13"/>
      <c r="I82" s="13"/>
    </row>
    <row r="83" spans="1:9" ht="15.75">
      <c r="A83" s="102" t="s">
        <v>375</v>
      </c>
      <c r="B83" s="141" t="s">
        <v>378</v>
      </c>
      <c r="C83" s="13"/>
      <c r="D83" s="13"/>
      <c r="E83" s="13"/>
      <c r="F83" s="13"/>
      <c r="G83" s="13"/>
      <c r="H83" s="13"/>
      <c r="I83" s="13"/>
    </row>
    <row r="84" spans="1:9" ht="15.75">
      <c r="A84" s="102"/>
      <c r="B84" s="13" t="s">
        <v>90</v>
      </c>
      <c r="C84" s="13"/>
      <c r="D84" s="13"/>
      <c r="E84" s="13"/>
      <c r="F84" s="13"/>
      <c r="G84" s="13"/>
      <c r="H84" s="13"/>
      <c r="I84" s="13"/>
    </row>
    <row r="85" spans="1:9" ht="15.75">
      <c r="A85" s="102"/>
      <c r="B85" s="13" t="s">
        <v>121</v>
      </c>
      <c r="C85" s="13"/>
      <c r="D85" s="13"/>
      <c r="E85" s="13"/>
      <c r="F85" s="13"/>
      <c r="G85" s="13"/>
      <c r="H85" s="13"/>
      <c r="I85" s="13"/>
    </row>
    <row r="86" spans="1:9" ht="15.75">
      <c r="A86" s="102"/>
      <c r="B86" s="13" t="s">
        <v>120</v>
      </c>
      <c r="C86" s="13"/>
      <c r="D86" s="13"/>
      <c r="E86" s="13"/>
      <c r="F86" s="13"/>
      <c r="G86" s="13"/>
      <c r="H86" s="13"/>
      <c r="I86" s="13"/>
    </row>
    <row r="87" spans="1:9" ht="15.75">
      <c r="A87" s="102"/>
      <c r="B87" s="13"/>
      <c r="C87" s="13"/>
      <c r="D87" s="13"/>
      <c r="E87" s="13"/>
      <c r="F87" s="13"/>
      <c r="G87" s="13"/>
      <c r="H87" s="13"/>
      <c r="I87" s="13"/>
    </row>
    <row r="88" spans="1:9" ht="15.75">
      <c r="A88" s="102" t="s">
        <v>377</v>
      </c>
      <c r="B88" s="141" t="s">
        <v>499</v>
      </c>
      <c r="C88" s="13"/>
      <c r="D88" s="13"/>
      <c r="E88" s="13"/>
      <c r="F88" s="13"/>
      <c r="G88" s="13"/>
      <c r="H88" s="13"/>
      <c r="I88" s="13"/>
    </row>
    <row r="89" spans="1:9" ht="15.75">
      <c r="A89" s="102"/>
      <c r="B89" s="13" t="s">
        <v>203</v>
      </c>
      <c r="C89" s="13"/>
      <c r="D89" s="13"/>
      <c r="E89" s="13"/>
      <c r="F89" s="13"/>
      <c r="G89" s="13"/>
      <c r="H89" s="13"/>
      <c r="I89" s="13"/>
    </row>
    <row r="90" spans="1:9" ht="15.75">
      <c r="A90" s="102"/>
      <c r="B90" s="13" t="s">
        <v>204</v>
      </c>
      <c r="C90" s="13"/>
      <c r="D90" s="13"/>
      <c r="E90" s="13"/>
      <c r="F90" s="13"/>
      <c r="G90" s="13"/>
      <c r="H90" s="13"/>
      <c r="I90" s="13"/>
    </row>
    <row r="91" spans="1:9" ht="15.75">
      <c r="A91" s="102"/>
      <c r="B91" s="13"/>
      <c r="C91" s="13"/>
      <c r="D91" s="13"/>
      <c r="E91" s="13"/>
      <c r="F91" s="13"/>
      <c r="G91" s="13"/>
      <c r="H91" s="13"/>
      <c r="I91" s="13"/>
    </row>
    <row r="92" spans="1:9" ht="15.75">
      <c r="A92" s="102"/>
      <c r="B92" s="13"/>
      <c r="C92" s="13"/>
      <c r="D92" s="13"/>
      <c r="E92" s="13"/>
      <c r="F92" s="144"/>
      <c r="G92" s="13"/>
      <c r="H92" s="13" t="s">
        <v>501</v>
      </c>
      <c r="I92" s="13"/>
    </row>
    <row r="93" spans="1:9" ht="15.75">
      <c r="A93" s="102"/>
      <c r="B93" s="202"/>
      <c r="C93" s="202" t="s">
        <v>500</v>
      </c>
      <c r="E93" s="13"/>
      <c r="F93" s="202" t="s">
        <v>24</v>
      </c>
      <c r="G93" s="203"/>
      <c r="H93" s="202" t="s">
        <v>502</v>
      </c>
      <c r="I93" s="204" t="s">
        <v>540</v>
      </c>
    </row>
    <row r="94" spans="1:9" ht="9.75" customHeight="1">
      <c r="A94" s="102"/>
      <c r="B94" s="13"/>
      <c r="C94" s="13"/>
      <c r="E94" s="13"/>
      <c r="F94" s="144"/>
      <c r="G94" s="13"/>
      <c r="H94" s="144"/>
      <c r="I94" s="144"/>
    </row>
    <row r="95" spans="1:9" ht="15.75">
      <c r="A95" s="102"/>
      <c r="B95" s="13" t="s">
        <v>503</v>
      </c>
      <c r="C95" s="13" t="s">
        <v>507</v>
      </c>
      <c r="D95" s="13"/>
      <c r="E95" s="13"/>
      <c r="F95" s="200" t="s">
        <v>512</v>
      </c>
      <c r="G95" s="13"/>
      <c r="H95" s="200" t="s">
        <v>509</v>
      </c>
      <c r="I95" s="201">
        <v>303623</v>
      </c>
    </row>
    <row r="96" spans="1:9" ht="15.75">
      <c r="A96" s="102"/>
      <c r="B96" s="13"/>
      <c r="C96" s="13" t="s">
        <v>505</v>
      </c>
      <c r="D96" s="13"/>
      <c r="E96" s="13"/>
      <c r="F96" s="200" t="s">
        <v>22</v>
      </c>
      <c r="G96" s="13"/>
      <c r="H96" s="200" t="s">
        <v>510</v>
      </c>
      <c r="I96" s="201"/>
    </row>
    <row r="97" spans="1:9" ht="15.75">
      <c r="A97" s="102"/>
      <c r="B97" s="13"/>
      <c r="C97" s="13"/>
      <c r="D97" s="13"/>
      <c r="E97" s="13"/>
      <c r="F97" s="200"/>
      <c r="G97" s="13"/>
      <c r="H97" s="200" t="s">
        <v>511</v>
      </c>
      <c r="I97" s="144"/>
    </row>
    <row r="98" spans="1:9" ht="15.75">
      <c r="A98" s="102"/>
      <c r="B98" s="13"/>
      <c r="C98" s="13"/>
      <c r="D98" s="13"/>
      <c r="E98" s="13"/>
      <c r="F98" s="200"/>
      <c r="G98" s="13"/>
      <c r="H98" s="200"/>
      <c r="I98" s="144"/>
    </row>
    <row r="99" spans="1:9" ht="15.75">
      <c r="A99" s="102"/>
      <c r="B99" s="13" t="s">
        <v>504</v>
      </c>
      <c r="C99" s="13" t="s">
        <v>515</v>
      </c>
      <c r="D99" s="13"/>
      <c r="E99" s="13"/>
      <c r="F99" s="200" t="s">
        <v>516</v>
      </c>
      <c r="G99" s="13"/>
      <c r="H99" s="200" t="s">
        <v>517</v>
      </c>
      <c r="I99" s="201">
        <v>477739</v>
      </c>
    </row>
    <row r="100" spans="1:9" ht="15.75">
      <c r="A100" s="102"/>
      <c r="B100" s="13"/>
      <c r="C100" s="13"/>
      <c r="D100" s="13"/>
      <c r="E100" s="13"/>
      <c r="F100" s="200" t="s">
        <v>505</v>
      </c>
      <c r="G100" s="13"/>
      <c r="H100" s="200" t="s">
        <v>68</v>
      </c>
      <c r="I100" s="144"/>
    </row>
    <row r="101" spans="1:9" ht="15.75">
      <c r="A101" s="102"/>
      <c r="B101" s="13"/>
      <c r="C101" s="13"/>
      <c r="D101" s="13"/>
      <c r="E101" s="13"/>
      <c r="F101" s="200"/>
      <c r="G101" s="13"/>
      <c r="H101" s="200" t="s">
        <v>69</v>
      </c>
      <c r="I101" s="144"/>
    </row>
    <row r="102" spans="1:9" ht="15.75">
      <c r="A102" s="102"/>
      <c r="B102" s="13"/>
      <c r="C102" s="13"/>
      <c r="D102" s="13"/>
      <c r="E102" s="13"/>
      <c r="F102" s="200"/>
      <c r="G102" s="13"/>
      <c r="H102" s="200"/>
      <c r="I102" s="144"/>
    </row>
    <row r="103" spans="1:9" ht="15.75">
      <c r="A103" s="102"/>
      <c r="B103" s="13" t="s">
        <v>506</v>
      </c>
      <c r="C103" s="13" t="s">
        <v>518</v>
      </c>
      <c r="D103" s="13"/>
      <c r="E103" s="13"/>
      <c r="F103" s="200" t="s">
        <v>519</v>
      </c>
      <c r="G103" s="13"/>
      <c r="H103" s="200" t="s">
        <v>521</v>
      </c>
      <c r="I103" s="201">
        <v>10006</v>
      </c>
    </row>
    <row r="104" spans="1:9" ht="15.75">
      <c r="A104" s="102"/>
      <c r="B104" s="13"/>
      <c r="C104" s="13"/>
      <c r="D104" s="13"/>
      <c r="E104" s="13"/>
      <c r="F104" s="200" t="s">
        <v>520</v>
      </c>
      <c r="G104" s="13"/>
      <c r="H104" s="200" t="s">
        <v>522</v>
      </c>
      <c r="I104" s="144"/>
    </row>
    <row r="105" spans="1:9" ht="15.75">
      <c r="A105" s="102"/>
      <c r="B105" s="13"/>
      <c r="C105" s="13"/>
      <c r="D105" s="13"/>
      <c r="E105" s="13"/>
      <c r="F105" s="200" t="s">
        <v>521</v>
      </c>
      <c r="G105" s="13"/>
      <c r="H105" s="200" t="s">
        <v>70</v>
      </c>
      <c r="I105" s="144"/>
    </row>
    <row r="106" spans="1:9" ht="15.75">
      <c r="A106" s="102"/>
      <c r="B106" s="13"/>
      <c r="C106" s="13"/>
      <c r="D106" s="13"/>
      <c r="E106" s="13"/>
      <c r="F106" s="200" t="s">
        <v>505</v>
      </c>
      <c r="G106" s="13"/>
      <c r="H106" s="200" t="s">
        <v>523</v>
      </c>
      <c r="I106" s="144"/>
    </row>
    <row r="107" spans="1:9" ht="15.75">
      <c r="A107" s="102"/>
      <c r="B107" s="13"/>
      <c r="C107" s="13"/>
      <c r="D107" s="13"/>
      <c r="E107" s="13"/>
      <c r="F107" s="200"/>
      <c r="G107" s="13"/>
      <c r="H107" s="200"/>
      <c r="I107" s="144"/>
    </row>
    <row r="108" spans="1:9" ht="15.75">
      <c r="A108" s="102"/>
      <c r="B108" s="13" t="s">
        <v>508</v>
      </c>
      <c r="C108" s="13" t="s">
        <v>15</v>
      </c>
      <c r="D108" s="13"/>
      <c r="E108" s="13"/>
      <c r="F108" s="200" t="s">
        <v>514</v>
      </c>
      <c r="G108" s="13"/>
      <c r="H108" s="200" t="s">
        <v>16</v>
      </c>
      <c r="I108" s="201">
        <v>64567</v>
      </c>
    </row>
    <row r="109" spans="1:9" ht="15.75">
      <c r="A109" s="102"/>
      <c r="B109" s="13"/>
      <c r="C109" s="13" t="s">
        <v>505</v>
      </c>
      <c r="D109" s="13"/>
      <c r="E109" s="13"/>
      <c r="F109" s="200" t="s">
        <v>505</v>
      </c>
      <c r="G109" s="13"/>
      <c r="H109" s="200" t="s">
        <v>17</v>
      </c>
      <c r="I109" s="144"/>
    </row>
    <row r="110" spans="1:9" ht="15.75">
      <c r="A110" s="102"/>
      <c r="B110" s="13"/>
      <c r="C110" s="13"/>
      <c r="D110" s="13"/>
      <c r="E110" s="13"/>
      <c r="F110" s="200"/>
      <c r="G110" s="13"/>
      <c r="H110" s="200" t="s">
        <v>18</v>
      </c>
      <c r="I110" s="144"/>
    </row>
    <row r="111" spans="1:9" ht="15.75">
      <c r="A111" s="102"/>
      <c r="B111" s="13"/>
      <c r="C111" s="13"/>
      <c r="D111" s="13"/>
      <c r="E111" s="13"/>
      <c r="F111" s="200"/>
      <c r="G111" s="13"/>
      <c r="H111" s="200"/>
      <c r="I111" s="144"/>
    </row>
    <row r="112" spans="1:9" ht="15.75">
      <c r="A112" s="102"/>
      <c r="B112" s="13" t="s">
        <v>513</v>
      </c>
      <c r="C112" s="13" t="s">
        <v>15</v>
      </c>
      <c r="D112" s="13"/>
      <c r="E112" s="13"/>
      <c r="F112" s="200" t="s">
        <v>514</v>
      </c>
      <c r="G112" s="13"/>
      <c r="H112" s="200" t="s">
        <v>21</v>
      </c>
      <c r="I112" s="201">
        <v>282397</v>
      </c>
    </row>
    <row r="113" spans="1:9" ht="15.75">
      <c r="A113" s="102"/>
      <c r="B113" s="13"/>
      <c r="C113" s="13" t="s">
        <v>505</v>
      </c>
      <c r="D113" s="13"/>
      <c r="E113" s="13"/>
      <c r="F113" s="200" t="s">
        <v>505</v>
      </c>
      <c r="G113" s="13"/>
      <c r="H113" s="200"/>
      <c r="I113" s="13"/>
    </row>
    <row r="114" spans="1:9" ht="9" customHeight="1">
      <c r="A114" s="102"/>
      <c r="B114" s="13"/>
      <c r="C114" s="13"/>
      <c r="D114" s="13"/>
      <c r="E114" s="13"/>
      <c r="F114" s="200"/>
      <c r="G114" s="13"/>
      <c r="H114" s="200"/>
      <c r="I114" s="144"/>
    </row>
    <row r="115" spans="1:9" ht="15.75">
      <c r="A115" s="102"/>
      <c r="B115" s="13" t="s">
        <v>348</v>
      </c>
      <c r="C115" s="13"/>
      <c r="D115" s="13"/>
      <c r="E115" s="13"/>
      <c r="F115" s="200"/>
      <c r="G115" s="13"/>
      <c r="H115" s="200"/>
      <c r="I115" s="144"/>
    </row>
    <row r="116" spans="1:9" ht="15.75">
      <c r="A116" s="102"/>
      <c r="B116" s="13" t="s">
        <v>349</v>
      </c>
      <c r="C116" s="13"/>
      <c r="D116" s="13"/>
      <c r="E116" s="13"/>
      <c r="F116" s="200"/>
      <c r="G116" s="13"/>
      <c r="H116" s="200"/>
      <c r="I116" s="144"/>
    </row>
    <row r="117" spans="1:9" ht="15.75">
      <c r="A117" s="102"/>
      <c r="B117" s="13"/>
      <c r="C117" s="13"/>
      <c r="D117" s="13"/>
      <c r="E117" s="13"/>
      <c r="F117" s="200"/>
      <c r="G117" s="13"/>
      <c r="H117" s="200"/>
      <c r="I117" s="144"/>
    </row>
    <row r="118" spans="1:9" ht="15.75">
      <c r="A118" s="102" t="s">
        <v>305</v>
      </c>
      <c r="B118" s="141" t="s">
        <v>115</v>
      </c>
      <c r="C118" s="13"/>
      <c r="D118" s="13"/>
      <c r="E118" s="13"/>
      <c r="F118" s="132"/>
      <c r="G118" s="132"/>
      <c r="H118" s="132"/>
      <c r="I118" s="13"/>
    </row>
    <row r="119" spans="1:9" ht="15.75">
      <c r="A119" s="102"/>
      <c r="B119" s="141" t="s">
        <v>114</v>
      </c>
      <c r="C119" s="13"/>
      <c r="D119" s="13"/>
      <c r="E119" s="13"/>
      <c r="F119" s="132"/>
      <c r="G119" s="132"/>
      <c r="H119" s="132"/>
      <c r="I119" s="13"/>
    </row>
    <row r="120" spans="1:9" ht="15.75">
      <c r="A120" s="102"/>
      <c r="B120" s="141"/>
      <c r="C120" s="13"/>
      <c r="D120" s="13"/>
      <c r="E120" s="13"/>
      <c r="F120" s="132"/>
      <c r="G120" s="132"/>
      <c r="H120" s="132"/>
      <c r="I120" s="13"/>
    </row>
    <row r="121" spans="1:9" ht="15.75">
      <c r="A121" s="102"/>
      <c r="B121" s="13" t="s">
        <v>486</v>
      </c>
      <c r="C121" s="13"/>
      <c r="D121" s="13"/>
      <c r="E121" s="13"/>
      <c r="F121" s="132"/>
      <c r="G121" s="132"/>
      <c r="H121" s="132"/>
      <c r="I121" s="13"/>
    </row>
    <row r="122" spans="1:9" ht="15.75">
      <c r="A122" s="102"/>
      <c r="B122" s="13" t="s">
        <v>492</v>
      </c>
      <c r="C122" s="13"/>
      <c r="D122" s="13"/>
      <c r="E122" s="13"/>
      <c r="F122" s="132"/>
      <c r="G122" s="132"/>
      <c r="H122" s="132"/>
      <c r="I122" s="13"/>
    </row>
    <row r="123" spans="1:9" ht="15.75">
      <c r="A123" s="102"/>
      <c r="B123" s="13" t="s">
        <v>491</v>
      </c>
      <c r="C123" s="13"/>
      <c r="D123" s="13"/>
      <c r="E123" s="13"/>
      <c r="F123" s="132"/>
      <c r="G123" s="132"/>
      <c r="H123" s="132"/>
      <c r="I123" s="13"/>
    </row>
    <row r="124" spans="1:9" ht="9" customHeight="1">
      <c r="A124" s="102"/>
      <c r="B124" s="13"/>
      <c r="C124" s="13"/>
      <c r="D124" s="13"/>
      <c r="E124" s="13"/>
      <c r="F124" s="132"/>
      <c r="G124" s="132"/>
      <c r="H124" s="132"/>
      <c r="I124" s="13"/>
    </row>
    <row r="125" spans="1:9" ht="15.75">
      <c r="A125" s="102"/>
      <c r="B125" s="13" t="s">
        <v>487</v>
      </c>
      <c r="C125" s="13"/>
      <c r="D125" s="13"/>
      <c r="E125" s="13"/>
      <c r="F125" s="132"/>
      <c r="G125" s="132"/>
      <c r="H125" s="132"/>
      <c r="I125" s="13"/>
    </row>
    <row r="126" spans="1:9" ht="15.75">
      <c r="A126" s="102"/>
      <c r="B126" s="13" t="s">
        <v>488</v>
      </c>
      <c r="C126" s="13"/>
      <c r="D126" s="13"/>
      <c r="E126" s="13"/>
      <c r="F126" s="132"/>
      <c r="G126" s="132"/>
      <c r="H126" s="132"/>
      <c r="I126" s="13"/>
    </row>
    <row r="127" spans="1:9" ht="15.75">
      <c r="A127" s="102"/>
      <c r="B127" s="13" t="s">
        <v>489</v>
      </c>
      <c r="C127" s="13"/>
      <c r="D127" s="13"/>
      <c r="E127" s="13"/>
      <c r="F127" s="132"/>
      <c r="G127" s="132"/>
      <c r="H127" s="132"/>
      <c r="I127" s="13"/>
    </row>
    <row r="128" spans="1:9" ht="16.5" customHeight="1">
      <c r="A128" s="102"/>
      <c r="B128" s="13" t="s">
        <v>552</v>
      </c>
      <c r="C128" s="13"/>
      <c r="D128" s="13"/>
      <c r="E128" s="13"/>
      <c r="F128" s="132"/>
      <c r="G128" s="132"/>
      <c r="H128" s="132"/>
      <c r="I128" s="13"/>
    </row>
    <row r="129" spans="1:9" ht="17.25" customHeight="1">
      <c r="A129" s="102"/>
      <c r="B129" s="13" t="s">
        <v>551</v>
      </c>
      <c r="C129" s="13"/>
      <c r="D129" s="13"/>
      <c r="E129" s="13"/>
      <c r="F129" s="132"/>
      <c r="G129" s="132"/>
      <c r="H129" s="132"/>
      <c r="I129" s="13"/>
    </row>
    <row r="130" spans="1:9" ht="9.75" customHeight="1">
      <c r="A130" s="102"/>
      <c r="B130" s="13"/>
      <c r="C130" s="13"/>
      <c r="D130" s="13"/>
      <c r="E130" s="13"/>
      <c r="F130" s="132"/>
      <c r="G130" s="132"/>
      <c r="H130" s="132"/>
      <c r="I130" s="13"/>
    </row>
    <row r="131" spans="1:9" ht="15.75">
      <c r="A131" s="102"/>
      <c r="B131" s="13" t="s">
        <v>400</v>
      </c>
      <c r="C131" s="13"/>
      <c r="D131" s="13"/>
      <c r="E131" s="13"/>
      <c r="F131" s="132"/>
      <c r="G131" s="132"/>
      <c r="H131" s="132"/>
      <c r="I131" s="13"/>
    </row>
    <row r="132" spans="1:9" ht="15.75">
      <c r="A132" s="102"/>
      <c r="B132" s="13" t="s">
        <v>48</v>
      </c>
      <c r="C132" s="13"/>
      <c r="D132" s="13"/>
      <c r="E132" s="13"/>
      <c r="F132" s="132"/>
      <c r="G132" s="132"/>
      <c r="H132" s="132"/>
      <c r="I132" s="13"/>
    </row>
    <row r="133" spans="1:9" ht="15.75">
      <c r="A133" s="102"/>
      <c r="B133" s="13" t="s">
        <v>192</v>
      </c>
      <c r="C133" s="13"/>
      <c r="D133" s="13"/>
      <c r="E133" s="13"/>
      <c r="F133" s="132"/>
      <c r="G133" s="132"/>
      <c r="H133" s="132"/>
      <c r="I133" s="13"/>
    </row>
    <row r="134" spans="1:9" ht="8.25" customHeight="1">
      <c r="A134" s="102"/>
      <c r="B134" s="13"/>
      <c r="C134" s="13"/>
      <c r="D134" s="13"/>
      <c r="E134" s="13"/>
      <c r="F134" s="132"/>
      <c r="G134" s="132"/>
      <c r="H134" s="132"/>
      <c r="I134" s="13"/>
    </row>
    <row r="135" spans="1:9" ht="15.75">
      <c r="A135" s="102"/>
      <c r="B135" s="13" t="s">
        <v>193</v>
      </c>
      <c r="C135" s="13"/>
      <c r="D135" s="13"/>
      <c r="E135" s="13"/>
      <c r="F135" s="132"/>
      <c r="G135" s="132"/>
      <c r="H135" s="132"/>
      <c r="I135" s="13"/>
    </row>
    <row r="136" spans="1:9" ht="15.75">
      <c r="A136" s="102"/>
      <c r="B136" s="13" t="s">
        <v>140</v>
      </c>
      <c r="C136" s="13"/>
      <c r="D136" s="13"/>
      <c r="E136" s="13"/>
      <c r="F136" s="132"/>
      <c r="G136" s="132"/>
      <c r="H136" s="132"/>
      <c r="I136" s="13"/>
    </row>
    <row r="137" spans="1:9" ht="15.75">
      <c r="A137" s="102"/>
      <c r="B137" s="13" t="s">
        <v>194</v>
      </c>
      <c r="C137" s="13"/>
      <c r="D137" s="13"/>
      <c r="E137" s="13"/>
      <c r="F137" s="132"/>
      <c r="G137" s="132"/>
      <c r="H137" s="132"/>
      <c r="I137" s="13"/>
    </row>
    <row r="138" spans="1:9" ht="9.75" customHeight="1">
      <c r="A138" s="102"/>
      <c r="B138" s="13"/>
      <c r="C138" s="13"/>
      <c r="D138" s="13"/>
      <c r="E138" s="13"/>
      <c r="F138" s="132"/>
      <c r="G138" s="132"/>
      <c r="H138" s="132"/>
      <c r="I138" s="13"/>
    </row>
    <row r="139" spans="1:9" ht="15.75">
      <c r="A139" s="102"/>
      <c r="B139" s="13" t="s">
        <v>97</v>
      </c>
      <c r="C139" s="13"/>
      <c r="D139" s="13"/>
      <c r="E139" s="13"/>
      <c r="F139" s="132"/>
      <c r="G139" s="132"/>
      <c r="H139" s="132"/>
      <c r="I139" s="13"/>
    </row>
    <row r="140" spans="1:9" ht="15.75">
      <c r="A140" s="102"/>
      <c r="B140" s="13" t="s">
        <v>141</v>
      </c>
      <c r="C140" s="13"/>
      <c r="D140" s="13"/>
      <c r="E140" s="13"/>
      <c r="F140" s="132"/>
      <c r="G140" s="132"/>
      <c r="H140" s="132"/>
      <c r="I140" s="13"/>
    </row>
    <row r="141" spans="1:9" ht="15.75">
      <c r="A141" s="102"/>
      <c r="B141" s="13" t="s">
        <v>195</v>
      </c>
      <c r="C141" s="13"/>
      <c r="D141" s="13"/>
      <c r="E141" s="13"/>
      <c r="F141" s="132"/>
      <c r="G141" s="132"/>
      <c r="H141" s="132"/>
      <c r="I141" s="13"/>
    </row>
    <row r="142" spans="1:9" ht="15.75">
      <c r="A142" s="102"/>
      <c r="B142" s="13"/>
      <c r="C142" s="13"/>
      <c r="D142" s="13"/>
      <c r="E142" s="13"/>
      <c r="F142" s="132"/>
      <c r="G142" s="132"/>
      <c r="H142" s="132"/>
      <c r="I142" s="13"/>
    </row>
    <row r="143" spans="1:9" ht="15.75">
      <c r="A143" s="146" t="s">
        <v>343</v>
      </c>
      <c r="B143" s="141" t="s">
        <v>144</v>
      </c>
      <c r="C143" s="13"/>
      <c r="D143" s="13"/>
      <c r="E143" s="13"/>
      <c r="F143" s="132"/>
      <c r="G143" s="132"/>
      <c r="H143" s="132"/>
      <c r="I143" s="13"/>
    </row>
    <row r="144" spans="1:9" ht="15.75">
      <c r="A144" s="102"/>
      <c r="B144" s="13" t="s">
        <v>490</v>
      </c>
      <c r="C144" s="13"/>
      <c r="D144" s="13"/>
      <c r="E144" s="13"/>
      <c r="F144" s="132"/>
      <c r="G144" s="132"/>
      <c r="H144" s="132"/>
      <c r="I144" s="13"/>
    </row>
    <row r="145" spans="1:17" ht="15.75">
      <c r="A145" s="102"/>
      <c r="B145" s="13" t="s">
        <v>494</v>
      </c>
      <c r="C145" s="13"/>
      <c r="D145" s="13"/>
      <c r="E145" s="13"/>
      <c r="F145" s="132"/>
      <c r="G145" s="132"/>
      <c r="H145" s="132"/>
      <c r="I145" s="13"/>
      <c r="L145" s="146"/>
      <c r="M145" s="141"/>
      <c r="N145" s="13"/>
      <c r="O145" s="13"/>
      <c r="P145" s="13"/>
      <c r="Q145" s="132"/>
    </row>
    <row r="146" spans="1:17" ht="15.75">
      <c r="A146" s="102"/>
      <c r="B146" s="13" t="s">
        <v>493</v>
      </c>
      <c r="C146" s="13"/>
      <c r="D146" s="13"/>
      <c r="E146" s="13"/>
      <c r="F146" s="132"/>
      <c r="G146" s="132"/>
      <c r="H146" s="132"/>
      <c r="I146" s="13"/>
      <c r="L146" s="146"/>
      <c r="M146" s="141"/>
      <c r="N146" s="13"/>
      <c r="O146" s="13"/>
      <c r="P146" s="13"/>
      <c r="Q146" s="132"/>
    </row>
    <row r="147" spans="1:9" ht="10.5" customHeight="1">
      <c r="A147" s="102"/>
      <c r="B147" s="13"/>
      <c r="C147" s="13"/>
      <c r="D147" s="13"/>
      <c r="E147" s="13"/>
      <c r="F147" s="132"/>
      <c r="G147" s="132"/>
      <c r="H147" s="132"/>
      <c r="I147" s="13"/>
    </row>
    <row r="148" spans="1:9" ht="15.75">
      <c r="A148" s="102"/>
      <c r="B148" s="13" t="s">
        <v>91</v>
      </c>
      <c r="C148" s="13"/>
      <c r="D148" s="13"/>
      <c r="E148" s="13"/>
      <c r="F148" s="132"/>
      <c r="G148" s="132"/>
      <c r="H148" s="132"/>
      <c r="I148" s="13"/>
    </row>
    <row r="149" spans="1:9" ht="15.75">
      <c r="A149" s="102"/>
      <c r="B149" s="13" t="s">
        <v>404</v>
      </c>
      <c r="C149" s="13"/>
      <c r="D149" s="13"/>
      <c r="E149" s="13"/>
      <c r="F149" s="132"/>
      <c r="G149" s="132"/>
      <c r="H149" s="132"/>
      <c r="I149" s="13"/>
    </row>
    <row r="150" spans="1:9" ht="15.75">
      <c r="A150" s="102"/>
      <c r="B150" s="13" t="s">
        <v>406</v>
      </c>
      <c r="C150" s="13"/>
      <c r="D150" s="13"/>
      <c r="E150" s="13"/>
      <c r="F150" s="132"/>
      <c r="G150" s="132"/>
      <c r="H150" s="132"/>
      <c r="I150" s="13"/>
    </row>
    <row r="151" spans="1:9" ht="16.5" customHeight="1">
      <c r="A151" s="102"/>
      <c r="B151" s="13" t="s">
        <v>405</v>
      </c>
      <c r="C151" s="13"/>
      <c r="D151" s="13"/>
      <c r="E151" s="13"/>
      <c r="F151" s="132"/>
      <c r="G151" s="132"/>
      <c r="H151" s="132"/>
      <c r="I151" s="13"/>
    </row>
    <row r="152" spans="1:9" ht="16.5" customHeight="1">
      <c r="A152" s="102"/>
      <c r="B152" s="13" t="s">
        <v>495</v>
      </c>
      <c r="C152" s="13"/>
      <c r="D152" s="13"/>
      <c r="E152" s="13"/>
      <c r="F152" s="132"/>
      <c r="G152" s="132"/>
      <c r="H152" s="132"/>
      <c r="I152" s="13"/>
    </row>
    <row r="153" spans="1:9" ht="10.5" customHeight="1">
      <c r="A153" s="102"/>
      <c r="B153" s="13"/>
      <c r="C153" s="13"/>
      <c r="D153" s="13"/>
      <c r="E153" s="13"/>
      <c r="F153" s="132"/>
      <c r="G153" s="132"/>
      <c r="H153" s="132"/>
      <c r="I153" s="13"/>
    </row>
    <row r="154" spans="1:9" ht="15.75">
      <c r="A154" s="102"/>
      <c r="B154" s="13" t="s">
        <v>79</v>
      </c>
      <c r="C154" s="13"/>
      <c r="D154" s="13"/>
      <c r="E154" s="13"/>
      <c r="F154" s="132"/>
      <c r="G154" s="132"/>
      <c r="H154" s="132"/>
      <c r="I154" s="13"/>
    </row>
    <row r="155" spans="1:9" ht="15.75">
      <c r="A155" s="102"/>
      <c r="B155" s="13" t="s">
        <v>92</v>
      </c>
      <c r="C155" s="13"/>
      <c r="D155" s="13"/>
      <c r="E155" s="13"/>
      <c r="F155" s="132"/>
      <c r="G155" s="132"/>
      <c r="H155" s="132"/>
      <c r="I155" s="13"/>
    </row>
    <row r="156" spans="1:9" ht="15.75">
      <c r="A156" s="102"/>
      <c r="B156" s="13" t="s">
        <v>80</v>
      </c>
      <c r="C156" s="13"/>
      <c r="D156" s="13"/>
      <c r="E156" s="13"/>
      <c r="F156" s="132"/>
      <c r="G156" s="132"/>
      <c r="H156" s="132"/>
      <c r="I156" s="13"/>
    </row>
    <row r="157" spans="1:9" ht="15.75">
      <c r="A157" s="102"/>
      <c r="B157" s="13" t="s">
        <v>401</v>
      </c>
      <c r="C157" s="13"/>
      <c r="D157" s="13"/>
      <c r="E157" s="13"/>
      <c r="F157" s="132"/>
      <c r="G157" s="132"/>
      <c r="H157" s="132"/>
      <c r="I157" s="13"/>
    </row>
    <row r="158" spans="1:9" ht="9.75" customHeight="1">
      <c r="A158" s="102"/>
      <c r="B158" s="13"/>
      <c r="C158" s="13"/>
      <c r="D158" s="13"/>
      <c r="E158" s="13"/>
      <c r="F158" s="132"/>
      <c r="G158" s="132"/>
      <c r="H158" s="132"/>
      <c r="I158" s="13"/>
    </row>
    <row r="159" spans="1:9" ht="15.75">
      <c r="A159" s="102"/>
      <c r="B159" s="13" t="s">
        <v>81</v>
      </c>
      <c r="C159" s="13"/>
      <c r="D159" s="13"/>
      <c r="E159" s="13"/>
      <c r="F159" s="132"/>
      <c r="G159" s="132"/>
      <c r="H159" s="132"/>
      <c r="I159" s="13"/>
    </row>
    <row r="160" spans="1:9" ht="15.75">
      <c r="A160" s="102"/>
      <c r="B160" s="13" t="s">
        <v>49</v>
      </c>
      <c r="C160" s="13"/>
      <c r="D160" s="13"/>
      <c r="E160" s="13"/>
      <c r="F160" s="132"/>
      <c r="G160" s="132"/>
      <c r="H160" s="132"/>
      <c r="I160" s="13"/>
    </row>
    <row r="161" spans="1:9" ht="15.75">
      <c r="A161" s="102"/>
      <c r="B161" s="13" t="s">
        <v>116</v>
      </c>
      <c r="C161" s="13"/>
      <c r="D161" s="13"/>
      <c r="E161" s="13"/>
      <c r="F161" s="132"/>
      <c r="G161" s="132"/>
      <c r="H161" s="132"/>
      <c r="I161" s="13"/>
    </row>
    <row r="162" spans="1:9" ht="9.75" customHeight="1">
      <c r="A162" s="102"/>
      <c r="B162" s="13"/>
      <c r="C162" s="13"/>
      <c r="D162" s="13"/>
      <c r="E162" s="13"/>
      <c r="F162" s="132"/>
      <c r="G162" s="132"/>
      <c r="H162" s="132"/>
      <c r="I162" s="13"/>
    </row>
    <row r="163" spans="1:9" ht="15.75">
      <c r="A163" s="102"/>
      <c r="B163" s="13" t="s">
        <v>82</v>
      </c>
      <c r="C163" s="13"/>
      <c r="D163" s="13"/>
      <c r="E163" s="13"/>
      <c r="F163" s="132"/>
      <c r="G163" s="132"/>
      <c r="H163" s="132"/>
      <c r="I163" s="13"/>
    </row>
    <row r="164" spans="1:9" ht="15.75">
      <c r="A164" s="102"/>
      <c r="B164" s="13" t="s">
        <v>50</v>
      </c>
      <c r="C164" s="13"/>
      <c r="D164" s="13"/>
      <c r="E164" s="13"/>
      <c r="F164" s="132"/>
      <c r="G164" s="132"/>
      <c r="H164" s="132"/>
      <c r="I164" s="13"/>
    </row>
    <row r="165" spans="1:9" ht="15.75">
      <c r="A165" s="102"/>
      <c r="B165" s="13" t="s">
        <v>51</v>
      </c>
      <c r="C165" s="13"/>
      <c r="D165" s="13"/>
      <c r="E165" s="13"/>
      <c r="F165" s="132"/>
      <c r="G165" s="132"/>
      <c r="H165" s="132"/>
      <c r="I165" s="13"/>
    </row>
    <row r="166" spans="1:9" ht="15.75">
      <c r="A166" s="102"/>
      <c r="B166" s="13"/>
      <c r="C166" s="13"/>
      <c r="D166" s="13"/>
      <c r="E166" s="13"/>
      <c r="F166" s="132"/>
      <c r="G166" s="132"/>
      <c r="H166" s="132"/>
      <c r="I166" s="13"/>
    </row>
    <row r="167" spans="1:9" ht="15.75">
      <c r="A167" s="147" t="s">
        <v>344</v>
      </c>
      <c r="B167" s="145" t="s">
        <v>436</v>
      </c>
      <c r="E167" s="13"/>
      <c r="F167" s="132"/>
      <c r="G167" s="132"/>
      <c r="H167" s="132"/>
      <c r="I167" s="13"/>
    </row>
    <row r="168" spans="1:9" ht="15.75" hidden="1">
      <c r="A168" s="147"/>
      <c r="B168" s="137" t="s">
        <v>83</v>
      </c>
      <c r="E168" s="13"/>
      <c r="F168" s="132"/>
      <c r="G168" s="132"/>
      <c r="H168" s="132"/>
      <c r="I168" s="13"/>
    </row>
    <row r="169" spans="1:9" ht="15.75" hidden="1">
      <c r="A169" s="148"/>
      <c r="B169" s="137"/>
      <c r="E169" s="13"/>
      <c r="F169" s="132"/>
      <c r="G169" s="132"/>
      <c r="H169" s="132"/>
      <c r="I169" s="13"/>
    </row>
    <row r="170" spans="1:9" ht="15.75" hidden="1">
      <c r="A170" s="148"/>
      <c r="B170" s="137"/>
      <c r="E170" s="13"/>
      <c r="F170" s="132"/>
      <c r="G170" s="132"/>
      <c r="H170" s="132"/>
      <c r="I170" s="13"/>
    </row>
    <row r="171" spans="1:9" ht="6.75" customHeight="1" hidden="1">
      <c r="A171" s="148"/>
      <c r="B171" s="137"/>
      <c r="E171" s="13"/>
      <c r="F171" s="132"/>
      <c r="G171" s="132"/>
      <c r="H171" s="132"/>
      <c r="I171" s="13"/>
    </row>
    <row r="172" spans="1:9" ht="15.75" hidden="1">
      <c r="A172" s="148"/>
      <c r="B172" s="137"/>
      <c r="E172" s="13"/>
      <c r="F172" s="132"/>
      <c r="G172" s="132"/>
      <c r="H172" s="132"/>
      <c r="I172" s="13"/>
    </row>
    <row r="173" spans="1:9" ht="15.75" hidden="1">
      <c r="A173" s="148"/>
      <c r="B173" s="137"/>
      <c r="E173" s="13"/>
      <c r="F173" s="132"/>
      <c r="G173" s="132"/>
      <c r="H173" s="132"/>
      <c r="I173" s="13"/>
    </row>
    <row r="174" spans="1:9" ht="15.75" hidden="1">
      <c r="A174" s="148"/>
      <c r="B174" s="137"/>
      <c r="E174" s="13"/>
      <c r="F174" s="132"/>
      <c r="G174" s="132"/>
      <c r="H174" s="132"/>
      <c r="I174" s="13"/>
    </row>
    <row r="175" spans="1:9" ht="15.75">
      <c r="A175" s="148"/>
      <c r="B175" s="137" t="s">
        <v>483</v>
      </c>
      <c r="E175" s="13"/>
      <c r="F175" s="132"/>
      <c r="G175" s="132"/>
      <c r="H175" s="132"/>
      <c r="I175" s="13"/>
    </row>
    <row r="176" spans="1:9" ht="15.75">
      <c r="A176" s="148"/>
      <c r="B176" s="137" t="s">
        <v>484</v>
      </c>
      <c r="E176" s="13"/>
      <c r="F176" s="132"/>
      <c r="G176" s="132"/>
      <c r="H176" s="132"/>
      <c r="I176" s="13"/>
    </row>
    <row r="177" spans="1:9" ht="15.75">
      <c r="A177" s="148"/>
      <c r="B177" s="137" t="s">
        <v>485</v>
      </c>
      <c r="E177" s="13"/>
      <c r="F177" s="132"/>
      <c r="G177" s="132"/>
      <c r="H177" s="132"/>
      <c r="I177" s="13"/>
    </row>
    <row r="178" spans="1:9" ht="15.75">
      <c r="A178" s="148"/>
      <c r="B178" s="137"/>
      <c r="E178" s="13"/>
      <c r="F178" s="132"/>
      <c r="G178" s="132"/>
      <c r="H178" s="132"/>
      <c r="I178" s="13"/>
    </row>
    <row r="179" spans="1:9" ht="15.75">
      <c r="A179" s="148" t="s">
        <v>345</v>
      </c>
      <c r="B179" s="141" t="s">
        <v>437</v>
      </c>
      <c r="C179" s="13"/>
      <c r="D179" s="13"/>
      <c r="E179" s="13"/>
      <c r="F179" s="132"/>
      <c r="G179" s="132"/>
      <c r="H179" s="132"/>
      <c r="I179" s="13"/>
    </row>
    <row r="180" spans="1:9" ht="15.75">
      <c r="A180" s="148"/>
      <c r="B180" s="137" t="s">
        <v>225</v>
      </c>
      <c r="C180" s="13"/>
      <c r="D180" s="13"/>
      <c r="E180" s="13"/>
      <c r="F180" s="132"/>
      <c r="G180" s="132"/>
      <c r="H180" s="132"/>
      <c r="I180" s="13"/>
    </row>
    <row r="181" spans="1:9" ht="15.75">
      <c r="A181" s="102"/>
      <c r="B181" s="13"/>
      <c r="C181" s="13"/>
      <c r="D181" s="13"/>
      <c r="E181" s="13"/>
      <c r="F181" s="132"/>
      <c r="G181" s="132"/>
      <c r="H181" s="132"/>
      <c r="I181" s="13"/>
    </row>
    <row r="182" spans="1:7" ht="15.75">
      <c r="A182" s="102" t="s">
        <v>346</v>
      </c>
      <c r="B182" s="141" t="s">
        <v>173</v>
      </c>
      <c r="C182" s="13"/>
      <c r="D182" s="13"/>
      <c r="E182" s="13"/>
      <c r="F182" s="13"/>
      <c r="G182" s="13"/>
    </row>
    <row r="183" spans="1:8" ht="7.5" customHeight="1">
      <c r="A183" s="102"/>
      <c r="B183" s="141"/>
      <c r="C183" s="13"/>
      <c r="D183" s="13"/>
      <c r="E183" s="13"/>
      <c r="F183" s="13"/>
      <c r="G183" s="13"/>
      <c r="H183" s="144"/>
    </row>
    <row r="184" spans="1:8" ht="15.75">
      <c r="A184" s="102"/>
      <c r="B184" s="141"/>
      <c r="C184" s="13"/>
      <c r="D184" s="13"/>
      <c r="E184" s="13"/>
      <c r="F184" s="13"/>
      <c r="G184" s="13"/>
      <c r="H184" s="144" t="s">
        <v>389</v>
      </c>
    </row>
    <row r="185" spans="1:8" ht="16.5" thickBot="1">
      <c r="A185" s="102"/>
      <c r="C185" s="13" t="s">
        <v>529</v>
      </c>
      <c r="D185" s="13"/>
      <c r="E185" s="13"/>
      <c r="F185" s="13"/>
      <c r="G185" s="13"/>
      <c r="H185" s="183">
        <v>1795</v>
      </c>
    </row>
    <row r="186" spans="1:8" ht="15" customHeight="1" thickTop="1">
      <c r="A186" s="102"/>
      <c r="B186" s="13"/>
      <c r="C186" s="13"/>
      <c r="D186" s="13"/>
      <c r="E186" s="13"/>
      <c r="F186" s="13"/>
      <c r="G186" s="13"/>
      <c r="H186" s="184"/>
    </row>
    <row r="187" spans="1:9" ht="7.5" customHeight="1">
      <c r="A187" s="102"/>
      <c r="B187" s="13"/>
      <c r="C187" s="13"/>
      <c r="D187" s="13"/>
      <c r="E187" s="13"/>
      <c r="F187" s="13"/>
      <c r="G187" s="13"/>
      <c r="H187" s="149"/>
      <c r="I187" s="149"/>
    </row>
    <row r="188" spans="1:9" ht="15.75">
      <c r="A188" s="102"/>
      <c r="B188" s="13" t="s">
        <v>207</v>
      </c>
      <c r="C188" s="13"/>
      <c r="D188" s="13"/>
      <c r="E188" s="13"/>
      <c r="F188" s="13"/>
      <c r="G188" s="13"/>
      <c r="H188" s="149"/>
      <c r="I188" s="149"/>
    </row>
    <row r="189" spans="1:9" ht="15.75">
      <c r="A189" s="102"/>
      <c r="B189" s="13" t="s">
        <v>94</v>
      </c>
      <c r="C189" s="13"/>
      <c r="D189" s="13"/>
      <c r="E189" s="13"/>
      <c r="F189" s="13"/>
      <c r="G189" s="13"/>
      <c r="H189" s="149"/>
      <c r="I189" s="149"/>
    </row>
    <row r="190" spans="1:9" ht="15.75">
      <c r="A190" s="102"/>
      <c r="B190" s="13" t="s">
        <v>93</v>
      </c>
      <c r="C190" s="13"/>
      <c r="D190" s="13"/>
      <c r="E190" s="13"/>
      <c r="F190" s="13"/>
      <c r="G190" s="13"/>
      <c r="H190" s="149"/>
      <c r="I190" s="149"/>
    </row>
    <row r="191" spans="1:9" ht="15.75">
      <c r="A191" s="102"/>
      <c r="B191" s="13"/>
      <c r="C191" s="13"/>
      <c r="D191" s="13"/>
      <c r="E191" s="13"/>
      <c r="F191" s="13"/>
      <c r="G191" s="13"/>
      <c r="H191" s="149"/>
      <c r="I191" s="149"/>
    </row>
    <row r="192" spans="1:9" ht="15.75">
      <c r="A192" s="102" t="s">
        <v>347</v>
      </c>
      <c r="B192" s="145" t="s">
        <v>232</v>
      </c>
      <c r="C192" s="13"/>
      <c r="D192" s="13"/>
      <c r="E192" s="13"/>
      <c r="F192" s="13"/>
      <c r="G192" s="13"/>
      <c r="H192" s="149"/>
      <c r="I192" s="149"/>
    </row>
    <row r="193" spans="1:9" ht="15.75">
      <c r="A193" s="102"/>
      <c r="B193" s="13"/>
      <c r="C193" s="13"/>
      <c r="D193" s="13"/>
      <c r="E193" s="13"/>
      <c r="F193" s="13"/>
      <c r="G193" s="13"/>
      <c r="H193" s="149"/>
      <c r="I193" s="149"/>
    </row>
    <row r="194" spans="1:9" ht="16.5" customHeight="1">
      <c r="A194" s="102"/>
      <c r="B194" s="137" t="s">
        <v>226</v>
      </c>
      <c r="C194" s="137"/>
      <c r="D194" s="13"/>
      <c r="E194" s="13"/>
      <c r="F194" s="13"/>
      <c r="G194" s="13"/>
      <c r="H194" s="13"/>
      <c r="I194" s="13"/>
    </row>
    <row r="195" spans="1:9" ht="9.75" customHeight="1">
      <c r="A195" s="102"/>
      <c r="B195" s="137"/>
      <c r="C195" s="137"/>
      <c r="D195" s="13"/>
      <c r="E195" s="13"/>
      <c r="F195" s="13"/>
      <c r="G195" s="13"/>
      <c r="H195" s="13"/>
      <c r="I195" s="13"/>
    </row>
    <row r="196" spans="1:12" ht="16.5" customHeight="1">
      <c r="A196" s="102"/>
      <c r="B196" s="131" t="s">
        <v>62</v>
      </c>
      <c r="C196" s="132"/>
      <c r="D196" s="132"/>
      <c r="E196" s="132"/>
      <c r="F196" s="132"/>
      <c r="G196" s="132"/>
      <c r="H196" s="132"/>
      <c r="I196" s="132"/>
      <c r="J196" s="205"/>
      <c r="L196" s="145"/>
    </row>
    <row r="197" spans="1:10" ht="14.25" customHeight="1">
      <c r="A197" s="102"/>
      <c r="B197" s="131" t="s">
        <v>58</v>
      </c>
      <c r="C197" s="132"/>
      <c r="D197" s="132"/>
      <c r="E197" s="132"/>
      <c r="F197" s="132"/>
      <c r="G197" s="132"/>
      <c r="H197" s="132"/>
      <c r="I197" s="132"/>
      <c r="J197" s="205"/>
    </row>
    <row r="198" spans="1:10" ht="15.75">
      <c r="A198" s="102"/>
      <c r="B198" s="206"/>
      <c r="C198" s="132"/>
      <c r="D198" s="132"/>
      <c r="E198" s="132"/>
      <c r="F198" s="132"/>
      <c r="G198" s="132"/>
      <c r="H198" s="132"/>
      <c r="I198" s="132"/>
      <c r="J198" s="205"/>
    </row>
    <row r="199" spans="1:9" ht="15.75">
      <c r="A199" s="102" t="s">
        <v>350</v>
      </c>
      <c r="B199" s="141" t="s">
        <v>227</v>
      </c>
      <c r="C199" s="13"/>
      <c r="D199" s="13"/>
      <c r="E199" s="13"/>
      <c r="F199" s="13"/>
      <c r="G199" s="13"/>
      <c r="I199" s="13"/>
    </row>
    <row r="200" spans="1:9" ht="16.5" customHeight="1">
      <c r="A200" s="102"/>
      <c r="B200" s="150" t="s">
        <v>390</v>
      </c>
      <c r="C200" s="137" t="s">
        <v>60</v>
      </c>
      <c r="D200" s="13"/>
      <c r="E200" s="13"/>
      <c r="F200" s="13"/>
      <c r="G200" s="13"/>
      <c r="I200" s="13"/>
    </row>
    <row r="201" spans="1:9" ht="15.75" hidden="1">
      <c r="A201" s="102"/>
      <c r="B201" s="150" t="s">
        <v>390</v>
      </c>
      <c r="C201" s="137" t="s">
        <v>459</v>
      </c>
      <c r="D201" s="13"/>
      <c r="E201" s="13"/>
      <c r="F201" s="13"/>
      <c r="G201" s="13"/>
      <c r="H201" s="13"/>
      <c r="I201" s="13"/>
    </row>
    <row r="202" spans="1:9" ht="15.75" hidden="1">
      <c r="A202" s="102"/>
      <c r="B202" s="137"/>
      <c r="C202" s="137" t="s">
        <v>458</v>
      </c>
      <c r="D202" s="13"/>
      <c r="E202" s="13"/>
      <c r="F202" s="13"/>
      <c r="G202" s="13"/>
      <c r="H202" s="13"/>
      <c r="I202" s="13"/>
    </row>
    <row r="203" spans="1:9" ht="15.75" hidden="1">
      <c r="A203" s="102"/>
      <c r="B203" s="137"/>
      <c r="C203" s="137"/>
      <c r="D203" s="13"/>
      <c r="E203" s="13"/>
      <c r="F203" s="13"/>
      <c r="H203" s="144" t="s">
        <v>470</v>
      </c>
      <c r="I203" s="144"/>
    </row>
    <row r="204" spans="1:9" ht="15.75" hidden="1">
      <c r="A204" s="102"/>
      <c r="B204" s="137"/>
      <c r="C204" s="137"/>
      <c r="D204" s="13"/>
      <c r="E204" s="13"/>
      <c r="F204" s="13"/>
      <c r="H204" s="144" t="s">
        <v>277</v>
      </c>
      <c r="I204" s="144" t="s">
        <v>278</v>
      </c>
    </row>
    <row r="205" spans="1:9" ht="15.75" hidden="1">
      <c r="A205" s="102"/>
      <c r="B205" s="137"/>
      <c r="C205" s="137"/>
      <c r="D205" s="13"/>
      <c r="E205" s="13"/>
      <c r="F205" s="13"/>
      <c r="H205" s="144" t="s">
        <v>389</v>
      </c>
      <c r="I205" s="144" t="s">
        <v>389</v>
      </c>
    </row>
    <row r="206" spans="1:9" ht="6.75" customHeight="1" hidden="1">
      <c r="A206" s="102"/>
      <c r="B206" s="137"/>
      <c r="C206" s="137"/>
      <c r="D206" s="13"/>
      <c r="E206" s="13"/>
      <c r="F206" s="13"/>
      <c r="H206" s="13"/>
      <c r="I206" s="13"/>
    </row>
    <row r="207" spans="1:9" s="129" customFormat="1" ht="15.75" hidden="1">
      <c r="A207" s="126"/>
      <c r="B207" s="127"/>
      <c r="C207" s="127" t="s">
        <v>276</v>
      </c>
      <c r="D207" s="128"/>
      <c r="E207" s="128"/>
      <c r="F207" s="128"/>
      <c r="H207" s="175" t="e">
        <f>#REF!</f>
        <v>#REF!</v>
      </c>
      <c r="I207" s="175" t="e">
        <f>#REF!</f>
        <v>#REF!</v>
      </c>
    </row>
    <row r="208" spans="1:9" s="129" customFormat="1" ht="15.75" hidden="1">
      <c r="A208" s="126"/>
      <c r="B208" s="127"/>
      <c r="C208" s="127" t="s">
        <v>471</v>
      </c>
      <c r="D208" s="128"/>
      <c r="E208" s="128"/>
      <c r="F208" s="128"/>
      <c r="H208" s="175" t="e">
        <f>-#REF!</f>
        <v>#REF!</v>
      </c>
      <c r="I208" s="175" t="e">
        <f>-#REF!</f>
        <v>#REF!</v>
      </c>
    </row>
    <row r="209" spans="1:9" s="129" customFormat="1" ht="19.5" customHeight="1" hidden="1" thickBot="1">
      <c r="A209" s="126"/>
      <c r="B209" s="127"/>
      <c r="C209" s="127" t="s">
        <v>475</v>
      </c>
      <c r="D209" s="128"/>
      <c r="E209" s="128"/>
      <c r="F209" s="128"/>
      <c r="H209" s="176" t="e">
        <f>SUM(H207:H208)</f>
        <v>#REF!</v>
      </c>
      <c r="I209" s="176" t="e">
        <f>SUM(I207:I208)</f>
        <v>#REF!</v>
      </c>
    </row>
    <row r="210" spans="1:9" s="129" customFormat="1" ht="19.5" customHeight="1">
      <c r="A210" s="126"/>
      <c r="B210" s="131" t="s">
        <v>61</v>
      </c>
      <c r="C210" s="127"/>
      <c r="D210" s="128"/>
      <c r="E210" s="128"/>
      <c r="F210" s="128"/>
      <c r="H210" s="177"/>
      <c r="I210" s="177"/>
    </row>
    <row r="211" spans="1:9" s="129" customFormat="1" ht="16.5" customHeight="1">
      <c r="A211" s="126"/>
      <c r="B211" s="131" t="s">
        <v>63</v>
      </c>
      <c r="C211" s="127"/>
      <c r="D211" s="128"/>
      <c r="E211" s="128"/>
      <c r="F211" s="128"/>
      <c r="H211" s="177"/>
      <c r="I211" s="177"/>
    </row>
    <row r="212" spans="1:9" s="129" customFormat="1" ht="14.25" customHeight="1">
      <c r="A212" s="126"/>
      <c r="B212" s="127"/>
      <c r="C212" s="127"/>
      <c r="D212" s="128"/>
      <c r="E212" s="128"/>
      <c r="F212" s="128"/>
      <c r="H212" s="177"/>
      <c r="I212" s="174"/>
    </row>
    <row r="213" spans="1:9" ht="15.75">
      <c r="A213" s="102"/>
      <c r="B213" s="150" t="s">
        <v>391</v>
      </c>
      <c r="C213" s="137" t="s">
        <v>530</v>
      </c>
      <c r="D213" s="13"/>
      <c r="E213" s="13"/>
      <c r="F213" s="13"/>
      <c r="G213" s="13"/>
      <c r="H213" s="13"/>
      <c r="I213" s="13"/>
    </row>
    <row r="214" spans="1:9" ht="15.75">
      <c r="A214" s="102"/>
      <c r="B214" s="137"/>
      <c r="C214" s="137" t="s">
        <v>157</v>
      </c>
      <c r="D214" s="13"/>
      <c r="E214" s="13"/>
      <c r="F214" s="13"/>
      <c r="G214" s="13"/>
      <c r="H214" s="13"/>
      <c r="I214" s="13"/>
    </row>
    <row r="215" spans="1:9" ht="15.75">
      <c r="A215" s="102"/>
      <c r="B215" s="137"/>
      <c r="C215" s="137"/>
      <c r="D215" s="13"/>
      <c r="E215" s="13"/>
      <c r="F215" s="13"/>
      <c r="G215" s="13"/>
      <c r="H215" s="201" t="s">
        <v>389</v>
      </c>
      <c r="I215" s="13"/>
    </row>
    <row r="216" spans="1:9" ht="7.5" customHeight="1">
      <c r="A216" s="102"/>
      <c r="B216" s="137"/>
      <c r="C216" s="137"/>
      <c r="D216" s="13"/>
      <c r="E216" s="13"/>
      <c r="F216" s="13"/>
      <c r="G216" s="13"/>
      <c r="H216" s="144"/>
      <c r="I216" s="13"/>
    </row>
    <row r="217" spans="1:9" ht="16.5" thickBot="1">
      <c r="A217" s="102"/>
      <c r="B217" s="13"/>
      <c r="C217" s="137" t="s">
        <v>229</v>
      </c>
      <c r="D217" s="137"/>
      <c r="E217" s="13"/>
      <c r="F217" s="13"/>
      <c r="G217" s="13"/>
      <c r="H217" s="151">
        <v>45216</v>
      </c>
      <c r="I217" s="13"/>
    </row>
    <row r="218" spans="1:9" ht="7.5" customHeight="1" thickTop="1">
      <c r="A218" s="102"/>
      <c r="B218" s="13"/>
      <c r="C218" s="137"/>
      <c r="D218" s="137"/>
      <c r="E218" s="13"/>
      <c r="F218" s="13"/>
      <c r="G218" s="13"/>
      <c r="H218" s="13"/>
      <c r="I218" s="13"/>
    </row>
    <row r="219" spans="1:9" ht="16.5" thickBot="1">
      <c r="A219" s="102"/>
      <c r="B219" s="13"/>
      <c r="C219" s="137" t="s">
        <v>230</v>
      </c>
      <c r="D219" s="137"/>
      <c r="E219" s="13"/>
      <c r="F219" s="13"/>
      <c r="G219" s="13"/>
      <c r="H219" s="151">
        <v>17516</v>
      </c>
      <c r="I219" s="13"/>
    </row>
    <row r="220" spans="1:9" ht="7.5" customHeight="1" thickTop="1">
      <c r="A220" s="102"/>
      <c r="B220" s="13"/>
      <c r="C220" s="137"/>
      <c r="D220" s="137"/>
      <c r="E220" s="13"/>
      <c r="F220" s="13"/>
      <c r="G220" s="13"/>
      <c r="H220" s="13"/>
      <c r="I220" s="13"/>
    </row>
    <row r="221" spans="1:9" ht="16.5" thickBot="1">
      <c r="A221" s="102"/>
      <c r="B221" s="13"/>
      <c r="C221" s="137" t="s">
        <v>228</v>
      </c>
      <c r="D221" s="13"/>
      <c r="E221" s="13"/>
      <c r="F221" s="13"/>
      <c r="G221" s="13"/>
      <c r="H221" s="151">
        <v>19603</v>
      </c>
      <c r="I221" s="13"/>
    </row>
    <row r="222" spans="1:9" ht="16.5" thickTop="1">
      <c r="A222" s="102"/>
      <c r="B222" s="13"/>
      <c r="C222" s="137"/>
      <c r="D222" s="13"/>
      <c r="E222" s="13"/>
      <c r="F222" s="13"/>
      <c r="G222" s="13"/>
      <c r="H222" s="132"/>
      <c r="I222" s="13"/>
    </row>
    <row r="223" spans="1:9" ht="15.75">
      <c r="A223" s="147" t="s">
        <v>351</v>
      </c>
      <c r="B223" s="141" t="s">
        <v>439</v>
      </c>
      <c r="C223" s="13"/>
      <c r="D223" s="13"/>
      <c r="E223" s="13"/>
      <c r="F223" s="13"/>
      <c r="G223" s="13"/>
      <c r="H223" s="13"/>
      <c r="I223" s="13"/>
    </row>
    <row r="224" spans="1:9" ht="15.75">
      <c r="A224" s="102"/>
      <c r="B224" s="137" t="s">
        <v>96</v>
      </c>
      <c r="C224" s="13"/>
      <c r="D224" s="13"/>
      <c r="E224" s="13"/>
      <c r="F224" s="13"/>
      <c r="G224" s="13"/>
      <c r="H224" s="13"/>
      <c r="I224" s="13"/>
    </row>
    <row r="225" spans="1:9" ht="15.75">
      <c r="A225" s="102"/>
      <c r="B225" s="137" t="s">
        <v>95</v>
      </c>
      <c r="C225" s="13"/>
      <c r="D225" s="13"/>
      <c r="E225" s="13"/>
      <c r="F225" s="13"/>
      <c r="G225" s="13"/>
      <c r="H225" s="13"/>
      <c r="I225" s="13"/>
    </row>
    <row r="226" spans="1:9" ht="15.75">
      <c r="A226" s="102"/>
      <c r="B226" s="137"/>
      <c r="C226" s="13"/>
      <c r="D226" s="13"/>
      <c r="E226" s="13"/>
      <c r="F226" s="13"/>
      <c r="G226" s="13"/>
      <c r="H226" s="13"/>
      <c r="I226" s="13"/>
    </row>
    <row r="227" spans="1:9" ht="15.75">
      <c r="A227" s="148"/>
      <c r="B227" s="150" t="s">
        <v>390</v>
      </c>
      <c r="C227" s="137" t="s">
        <v>476</v>
      </c>
      <c r="D227" s="13"/>
      <c r="E227" s="13"/>
      <c r="F227" s="13"/>
      <c r="G227" s="13"/>
      <c r="H227" s="13"/>
      <c r="I227" s="13"/>
    </row>
    <row r="228" spans="1:9" ht="15.75">
      <c r="A228" s="148"/>
      <c r="C228" s="137" t="s">
        <v>477</v>
      </c>
      <c r="D228" s="13"/>
      <c r="E228" s="13"/>
      <c r="F228" s="13"/>
      <c r="G228" s="13"/>
      <c r="H228" s="13"/>
      <c r="I228" s="13"/>
    </row>
    <row r="229" spans="1:9" ht="15.75">
      <c r="A229" s="148"/>
      <c r="B229" s="137"/>
      <c r="C229" s="137" t="s">
        <v>478</v>
      </c>
      <c r="D229" s="13"/>
      <c r="E229" s="13"/>
      <c r="F229" s="13"/>
      <c r="G229" s="13"/>
      <c r="H229" s="13"/>
      <c r="I229" s="13"/>
    </row>
    <row r="230" spans="1:9" ht="15.75">
      <c r="A230" s="148"/>
      <c r="C230" s="137" t="s">
        <v>496</v>
      </c>
      <c r="D230" s="13"/>
      <c r="E230" s="13"/>
      <c r="F230" s="13"/>
      <c r="G230" s="13"/>
      <c r="H230" s="13"/>
      <c r="I230" s="13"/>
    </row>
    <row r="231" spans="1:9" ht="15.75">
      <c r="A231" s="148"/>
      <c r="C231" s="137" t="s">
        <v>335</v>
      </c>
      <c r="D231" s="13"/>
      <c r="E231" s="13"/>
      <c r="F231" s="13"/>
      <c r="G231" s="13"/>
      <c r="H231" s="13"/>
      <c r="I231" s="13"/>
    </row>
    <row r="232" spans="1:9" ht="15.75">
      <c r="A232" s="148"/>
      <c r="C232" s="13" t="s">
        <v>334</v>
      </c>
      <c r="D232" s="13"/>
      <c r="E232" s="13"/>
      <c r="F232" s="13"/>
      <c r="G232" s="13"/>
      <c r="H232" s="13"/>
      <c r="I232" s="13"/>
    </row>
    <row r="233" spans="1:9" ht="7.5" customHeight="1">
      <c r="A233" s="148"/>
      <c r="C233" s="13"/>
      <c r="D233" s="13"/>
      <c r="E233" s="13"/>
      <c r="F233" s="13"/>
      <c r="G233" s="13"/>
      <c r="H233" s="13"/>
      <c r="I233" s="13"/>
    </row>
    <row r="234" spans="1:9" ht="15.75">
      <c r="A234" s="148"/>
      <c r="B234" s="137"/>
      <c r="C234" s="137" t="s">
        <v>131</v>
      </c>
      <c r="D234" s="13"/>
      <c r="E234" s="13"/>
      <c r="F234" s="13"/>
      <c r="G234" s="13"/>
      <c r="H234" s="13"/>
      <c r="I234" s="13"/>
    </row>
    <row r="235" spans="1:9" ht="15.75">
      <c r="A235" s="148"/>
      <c r="C235" s="137" t="s">
        <v>132</v>
      </c>
      <c r="D235" s="13"/>
      <c r="E235" s="13"/>
      <c r="F235" s="13"/>
      <c r="G235" s="13"/>
      <c r="H235" s="13"/>
      <c r="I235" s="13"/>
    </row>
    <row r="236" spans="1:9" ht="15.75">
      <c r="A236" s="148"/>
      <c r="C236" s="137" t="s">
        <v>134</v>
      </c>
      <c r="D236" s="13"/>
      <c r="E236" s="13"/>
      <c r="F236" s="13"/>
      <c r="G236" s="13"/>
      <c r="H236" s="13"/>
      <c r="I236" s="13"/>
    </row>
    <row r="237" spans="1:9" ht="15.75">
      <c r="A237" s="148"/>
      <c r="C237" s="152" t="s">
        <v>133</v>
      </c>
      <c r="D237" s="13"/>
      <c r="E237" s="13"/>
      <c r="F237" s="13"/>
      <c r="G237" s="13"/>
      <c r="H237" s="13"/>
      <c r="I237" s="13"/>
    </row>
    <row r="238" spans="1:9" ht="7.5" customHeight="1">
      <c r="A238" s="148"/>
      <c r="C238" s="13"/>
      <c r="D238" s="13"/>
      <c r="E238" s="13"/>
      <c r="F238" s="13"/>
      <c r="G238" s="13"/>
      <c r="H238" s="13"/>
      <c r="I238" s="13"/>
    </row>
    <row r="239" spans="1:9" ht="15.75">
      <c r="A239" s="148"/>
      <c r="B239" s="137"/>
      <c r="C239" s="137" t="s">
        <v>136</v>
      </c>
      <c r="D239" s="13"/>
      <c r="E239" s="13"/>
      <c r="F239" s="13"/>
      <c r="G239" s="13"/>
      <c r="H239" s="13"/>
      <c r="I239" s="13"/>
    </row>
    <row r="240" spans="1:9" ht="15.75">
      <c r="A240" s="148"/>
      <c r="C240" s="137" t="s">
        <v>137</v>
      </c>
      <c r="D240" s="13"/>
      <c r="E240" s="13"/>
      <c r="F240" s="13"/>
      <c r="G240" s="13"/>
      <c r="H240" s="13"/>
      <c r="I240" s="13"/>
    </row>
    <row r="241" spans="1:9" ht="15.75">
      <c r="A241" s="148"/>
      <c r="C241" s="137" t="s">
        <v>139</v>
      </c>
      <c r="D241" s="13"/>
      <c r="E241" s="13"/>
      <c r="F241" s="13"/>
      <c r="G241" s="13"/>
      <c r="H241" s="13"/>
      <c r="I241" s="13"/>
    </row>
    <row r="242" spans="1:9" ht="15.75">
      <c r="A242" s="148"/>
      <c r="C242" s="137" t="s">
        <v>138</v>
      </c>
      <c r="D242" s="13"/>
      <c r="E242" s="13"/>
      <c r="F242" s="13"/>
      <c r="G242" s="13"/>
      <c r="H242" s="13"/>
      <c r="I242" s="13"/>
    </row>
    <row r="243" spans="1:9" ht="15.75">
      <c r="A243" s="148"/>
      <c r="C243" s="137" t="s">
        <v>135</v>
      </c>
      <c r="D243" s="13"/>
      <c r="E243" s="13"/>
      <c r="F243" s="13"/>
      <c r="G243" s="13"/>
      <c r="H243" s="13"/>
      <c r="I243" s="13"/>
    </row>
    <row r="244" spans="1:9" ht="7.5" customHeight="1">
      <c r="A244" s="148"/>
      <c r="C244" s="13"/>
      <c r="D244" s="13"/>
      <c r="E244" s="13"/>
      <c r="F244" s="13"/>
      <c r="G244" s="13"/>
      <c r="H244" s="13"/>
      <c r="I244" s="13"/>
    </row>
    <row r="245" spans="1:9" ht="15.75">
      <c r="A245" s="148"/>
      <c r="C245" s="137" t="s">
        <v>280</v>
      </c>
      <c r="D245" s="13"/>
      <c r="E245" s="13"/>
      <c r="F245" s="13"/>
      <c r="G245" s="13"/>
      <c r="H245" s="13"/>
      <c r="I245" s="13"/>
    </row>
    <row r="246" spans="1:9" ht="15.75">
      <c r="A246" s="148"/>
      <c r="C246" s="137" t="s">
        <v>279</v>
      </c>
      <c r="D246" s="13"/>
      <c r="E246" s="13"/>
      <c r="F246" s="13"/>
      <c r="G246" s="13"/>
      <c r="H246" s="13"/>
      <c r="I246" s="13"/>
    </row>
    <row r="247" spans="1:9" ht="9.75" customHeight="1">
      <c r="A247" s="148"/>
      <c r="B247" s="150"/>
      <c r="C247" s="137"/>
      <c r="D247" s="13"/>
      <c r="E247" s="13"/>
      <c r="F247" s="13"/>
      <c r="G247" s="13"/>
      <c r="H247" s="13"/>
      <c r="I247" s="13"/>
    </row>
    <row r="248" spans="1:9" ht="15.75">
      <c r="A248" s="148"/>
      <c r="B248" s="150" t="s">
        <v>391</v>
      </c>
      <c r="C248" s="137" t="s">
        <v>550</v>
      </c>
      <c r="D248" s="13"/>
      <c r="E248" s="13"/>
      <c r="F248" s="13"/>
      <c r="G248" s="13"/>
      <c r="H248" s="13"/>
      <c r="I248" s="13"/>
    </row>
    <row r="249" spans="1:9" ht="15.75">
      <c r="A249" s="148"/>
      <c r="B249" s="150"/>
      <c r="C249" s="137" t="s">
        <v>545</v>
      </c>
      <c r="D249" s="13"/>
      <c r="E249" s="13"/>
      <c r="F249" s="13"/>
      <c r="G249" s="13"/>
      <c r="H249" s="13"/>
      <c r="I249" s="13"/>
    </row>
    <row r="250" spans="1:9" ht="15.75">
      <c r="A250" s="148"/>
      <c r="B250" s="150"/>
      <c r="C250" s="137" t="s">
        <v>546</v>
      </c>
      <c r="D250" s="13"/>
      <c r="E250" s="13"/>
      <c r="F250" s="13"/>
      <c r="G250" s="13"/>
      <c r="H250" s="13"/>
      <c r="I250" s="13"/>
    </row>
    <row r="251" spans="1:9" ht="15.75">
      <c r="A251" s="148"/>
      <c r="C251" s="137" t="s">
        <v>547</v>
      </c>
      <c r="D251" s="13"/>
      <c r="E251" s="13"/>
      <c r="F251" s="13"/>
      <c r="G251" s="13"/>
      <c r="H251" s="13"/>
      <c r="I251" s="13"/>
    </row>
    <row r="252" spans="1:9" ht="15.75">
      <c r="A252" s="148"/>
      <c r="B252" s="150"/>
      <c r="C252" s="137" t="s">
        <v>548</v>
      </c>
      <c r="D252" s="13"/>
      <c r="E252" s="13"/>
      <c r="F252" s="13"/>
      <c r="G252" s="13"/>
      <c r="H252" s="13"/>
      <c r="I252" s="13"/>
    </row>
    <row r="253" spans="1:9" ht="15.75">
      <c r="A253" s="148"/>
      <c r="B253" s="150"/>
      <c r="C253" s="137" t="s">
        <v>549</v>
      </c>
      <c r="D253" s="13"/>
      <c r="E253" s="13"/>
      <c r="F253" s="13"/>
      <c r="G253" s="13"/>
      <c r="H253" s="13"/>
      <c r="I253" s="13"/>
    </row>
    <row r="254" spans="1:9" ht="15.75">
      <c r="A254" s="148"/>
      <c r="B254" s="150"/>
      <c r="C254" s="137"/>
      <c r="D254" s="13"/>
      <c r="E254" s="13"/>
      <c r="F254" s="13"/>
      <c r="G254" s="13"/>
      <c r="H254" s="13"/>
      <c r="I254" s="13"/>
    </row>
    <row r="255" spans="1:9" ht="15.75">
      <c r="A255" s="148"/>
      <c r="B255" s="150"/>
      <c r="C255" s="137" t="s">
        <v>1</v>
      </c>
      <c r="D255" s="137" t="s">
        <v>0</v>
      </c>
      <c r="E255" s="13"/>
      <c r="F255" s="13"/>
      <c r="G255" s="13"/>
      <c r="H255" s="13"/>
      <c r="I255" s="13"/>
    </row>
    <row r="256" spans="1:9" ht="15.75">
      <c r="A256" s="148"/>
      <c r="B256" s="150"/>
      <c r="C256" s="137"/>
      <c r="D256" s="13" t="s">
        <v>3</v>
      </c>
      <c r="E256" s="13"/>
      <c r="F256" s="13"/>
      <c r="G256" s="13"/>
      <c r="H256" s="13"/>
      <c r="I256" s="13"/>
    </row>
    <row r="257" spans="1:9" ht="15.75">
      <c r="A257" s="148"/>
      <c r="B257" s="150"/>
      <c r="C257" s="137"/>
      <c r="D257" s="13" t="s">
        <v>7</v>
      </c>
      <c r="E257" s="13"/>
      <c r="F257" s="13"/>
      <c r="G257" s="13"/>
      <c r="H257" s="13"/>
      <c r="I257" s="13"/>
    </row>
    <row r="258" spans="1:9" ht="9.75" customHeight="1">
      <c r="A258" s="148"/>
      <c r="B258" s="150"/>
      <c r="C258" s="137"/>
      <c r="D258" s="13"/>
      <c r="E258" s="13"/>
      <c r="F258" s="13"/>
      <c r="G258" s="13"/>
      <c r="H258" s="13"/>
      <c r="I258" s="13"/>
    </row>
    <row r="259" spans="1:9" ht="15.75">
      <c r="A259" s="148"/>
      <c r="B259" s="150"/>
      <c r="C259" s="137" t="s">
        <v>4</v>
      </c>
      <c r="D259" s="13" t="s">
        <v>5</v>
      </c>
      <c r="E259" s="13"/>
      <c r="F259" s="13"/>
      <c r="G259" s="13"/>
      <c r="H259" s="13"/>
      <c r="I259" s="13"/>
    </row>
    <row r="260" spans="1:9" ht="15.75">
      <c r="A260" s="148"/>
      <c r="B260" s="150"/>
      <c r="C260" s="137"/>
      <c r="D260" s="13" t="s">
        <v>8</v>
      </c>
      <c r="E260" s="13"/>
      <c r="F260" s="13"/>
      <c r="G260" s="13"/>
      <c r="H260" s="13"/>
      <c r="I260" s="13"/>
    </row>
    <row r="261" spans="1:9" ht="15.75">
      <c r="A261" s="148"/>
      <c r="B261" s="150"/>
      <c r="C261" s="137"/>
      <c r="D261" s="13" t="s">
        <v>6</v>
      </c>
      <c r="E261" s="13"/>
      <c r="F261" s="13"/>
      <c r="G261" s="13"/>
      <c r="H261" s="13"/>
      <c r="I261" s="13"/>
    </row>
    <row r="262" spans="1:9" ht="9.75" customHeight="1">
      <c r="A262" s="148"/>
      <c r="B262" s="150"/>
      <c r="C262" s="137"/>
      <c r="D262" s="13"/>
      <c r="E262" s="13"/>
      <c r="F262" s="13"/>
      <c r="G262" s="13"/>
      <c r="H262" s="13"/>
      <c r="I262" s="13"/>
    </row>
    <row r="263" spans="1:9" ht="15.75">
      <c r="A263" s="148"/>
      <c r="B263" s="150"/>
      <c r="C263" s="137" t="s">
        <v>218</v>
      </c>
      <c r="D263" s="13"/>
      <c r="E263" s="13"/>
      <c r="F263" s="13"/>
      <c r="G263" s="13"/>
      <c r="H263" s="13"/>
      <c r="I263" s="13"/>
    </row>
    <row r="264" spans="1:9" ht="15.75">
      <c r="A264" s="148"/>
      <c r="B264" s="150"/>
      <c r="C264" s="137" t="s">
        <v>98</v>
      </c>
      <c r="D264" s="13"/>
      <c r="E264" s="13"/>
      <c r="F264" s="13"/>
      <c r="G264" s="13"/>
      <c r="H264" s="13"/>
      <c r="I264" s="13"/>
    </row>
    <row r="265" spans="1:9" ht="15.75">
      <c r="A265" s="148"/>
      <c r="B265" s="150"/>
      <c r="C265" s="137" t="s">
        <v>100</v>
      </c>
      <c r="D265" s="13"/>
      <c r="E265" s="13"/>
      <c r="F265" s="13"/>
      <c r="G265" s="13"/>
      <c r="H265" s="13"/>
      <c r="I265" s="13"/>
    </row>
    <row r="266" spans="1:9" ht="15.75">
      <c r="A266" s="148"/>
      <c r="B266" s="150"/>
      <c r="C266" s="137" t="s">
        <v>99</v>
      </c>
      <c r="D266" s="13"/>
      <c r="E266" s="13"/>
      <c r="F266" s="13"/>
      <c r="G266" s="13"/>
      <c r="H266" s="13"/>
      <c r="I266" s="13"/>
    </row>
    <row r="267" spans="1:9" ht="9.75" customHeight="1">
      <c r="A267" s="148"/>
      <c r="B267" s="150"/>
      <c r="C267" s="137"/>
      <c r="D267" s="13"/>
      <c r="E267" s="13"/>
      <c r="F267" s="13"/>
      <c r="G267" s="13"/>
      <c r="H267" s="13"/>
      <c r="I267" s="13"/>
    </row>
    <row r="268" spans="1:9" ht="15.75">
      <c r="A268" s="148"/>
      <c r="B268" s="150"/>
      <c r="C268" s="137" t="s">
        <v>117</v>
      </c>
      <c r="D268" s="13"/>
      <c r="E268" s="13"/>
      <c r="F268" s="13"/>
      <c r="G268" s="13"/>
      <c r="H268" s="13"/>
      <c r="I268" s="13"/>
    </row>
    <row r="269" spans="1:9" ht="15.75">
      <c r="A269" s="148"/>
      <c r="B269" s="150"/>
      <c r="C269" s="137" t="s">
        <v>118</v>
      </c>
      <c r="D269" s="13"/>
      <c r="E269" s="13"/>
      <c r="F269" s="13"/>
      <c r="G269" s="13"/>
      <c r="H269" s="13"/>
      <c r="I269" s="13"/>
    </row>
    <row r="270" spans="1:9" ht="15.75">
      <c r="A270" s="148"/>
      <c r="B270" s="150"/>
      <c r="C270" s="137" t="s">
        <v>119</v>
      </c>
      <c r="D270" s="13"/>
      <c r="E270" s="13"/>
      <c r="F270" s="13"/>
      <c r="G270" s="13"/>
      <c r="H270" s="13"/>
      <c r="I270" s="13"/>
    </row>
    <row r="271" spans="1:9" ht="9.75" customHeight="1">
      <c r="A271" s="148"/>
      <c r="B271" s="150"/>
      <c r="C271" s="137"/>
      <c r="D271" s="13"/>
      <c r="E271" s="13"/>
      <c r="F271" s="13"/>
      <c r="G271" s="13"/>
      <c r="H271" s="13"/>
      <c r="I271" s="13"/>
    </row>
    <row r="272" spans="1:10" ht="15.75">
      <c r="A272" s="148"/>
      <c r="B272" s="150"/>
      <c r="C272" s="137" t="s">
        <v>101</v>
      </c>
      <c r="F272" s="13"/>
      <c r="G272" s="132"/>
      <c r="H272" s="132"/>
      <c r="I272" s="132"/>
      <c r="J272" s="13"/>
    </row>
    <row r="273" spans="1:10" ht="15.75">
      <c r="A273" s="148"/>
      <c r="B273" s="150"/>
      <c r="C273" s="137" t="s">
        <v>102</v>
      </c>
      <c r="F273" s="13"/>
      <c r="G273" s="132"/>
      <c r="H273" s="132"/>
      <c r="I273" s="132"/>
      <c r="J273" s="13"/>
    </row>
    <row r="274" spans="1:10" ht="15.75">
      <c r="A274" s="148"/>
      <c r="B274" s="150"/>
      <c r="C274" s="137" t="s">
        <v>103</v>
      </c>
      <c r="F274" s="13"/>
      <c r="G274" s="132"/>
      <c r="H274" s="132"/>
      <c r="I274" s="132"/>
      <c r="J274" s="13"/>
    </row>
    <row r="275" spans="1:10" ht="15.75">
      <c r="A275" s="148"/>
      <c r="B275" s="150"/>
      <c r="C275" s="137" t="s">
        <v>104</v>
      </c>
      <c r="F275" s="13"/>
      <c r="G275" s="132"/>
      <c r="H275" s="132"/>
      <c r="I275" s="132"/>
      <c r="J275" s="13"/>
    </row>
    <row r="276" spans="1:10" ht="10.5" customHeight="1">
      <c r="A276" s="148"/>
      <c r="B276" s="150"/>
      <c r="C276" s="137"/>
      <c r="F276" s="13"/>
      <c r="G276" s="132"/>
      <c r="H276" s="132"/>
      <c r="I276" s="132"/>
      <c r="J276" s="13"/>
    </row>
    <row r="277" spans="1:10" ht="17.25" customHeight="1">
      <c r="A277" s="148"/>
      <c r="B277" s="150"/>
      <c r="C277" s="137" t="s">
        <v>13</v>
      </c>
      <c r="F277" s="13"/>
      <c r="G277" s="132"/>
      <c r="H277" s="132"/>
      <c r="I277" s="132"/>
      <c r="J277" s="13"/>
    </row>
    <row r="278" spans="1:10" ht="10.5" customHeight="1">
      <c r="A278" s="148"/>
      <c r="B278" s="150"/>
      <c r="C278" s="137"/>
      <c r="F278" s="13"/>
      <c r="G278" s="132"/>
      <c r="H278" s="132"/>
      <c r="I278" s="132"/>
      <c r="J278" s="13"/>
    </row>
    <row r="279" spans="1:10" ht="17.25" customHeight="1">
      <c r="A279" s="148"/>
      <c r="B279" s="150"/>
      <c r="C279" s="137" t="s">
        <v>254</v>
      </c>
      <c r="F279" s="13"/>
      <c r="G279" s="132"/>
      <c r="H279" s="132"/>
      <c r="I279" s="132"/>
      <c r="J279" s="13"/>
    </row>
    <row r="280" spans="1:10" ht="17.25" customHeight="1">
      <c r="A280" s="148"/>
      <c r="B280" s="150"/>
      <c r="C280" s="137" t="s">
        <v>255</v>
      </c>
      <c r="F280" s="13"/>
      <c r="G280" s="132"/>
      <c r="H280" s="132"/>
      <c r="I280" s="132"/>
      <c r="J280" s="13"/>
    </row>
    <row r="281" spans="1:10" ht="17.25" customHeight="1">
      <c r="A281" s="148"/>
      <c r="B281" s="150"/>
      <c r="C281" s="137" t="s">
        <v>256</v>
      </c>
      <c r="F281" s="13"/>
      <c r="G281" s="132"/>
      <c r="H281" s="132"/>
      <c r="I281" s="132"/>
      <c r="J281" s="13"/>
    </row>
    <row r="282" spans="1:10" ht="17.25" customHeight="1">
      <c r="A282" s="148"/>
      <c r="B282" s="150"/>
      <c r="C282" s="137" t="s">
        <v>257</v>
      </c>
      <c r="F282" s="13"/>
      <c r="G282" s="132"/>
      <c r="H282" s="132"/>
      <c r="I282" s="132"/>
      <c r="J282" s="13"/>
    </row>
    <row r="283" spans="1:10" ht="17.25" customHeight="1">
      <c r="A283" s="148"/>
      <c r="B283" s="150"/>
      <c r="C283" s="137" t="s">
        <v>258</v>
      </c>
      <c r="F283" s="13"/>
      <c r="G283" s="132"/>
      <c r="H283" s="132"/>
      <c r="I283" s="132"/>
      <c r="J283" s="13"/>
    </row>
    <row r="284" spans="1:10" ht="15.75">
      <c r="A284" s="148"/>
      <c r="B284" s="150"/>
      <c r="C284" s="137" t="s">
        <v>259</v>
      </c>
      <c r="F284" s="13"/>
      <c r="G284" s="132"/>
      <c r="H284" s="132"/>
      <c r="I284" s="132"/>
      <c r="J284" s="13"/>
    </row>
    <row r="285" spans="1:10" ht="15.75">
      <c r="A285" s="148"/>
      <c r="B285" s="150"/>
      <c r="C285" s="137" t="s">
        <v>260</v>
      </c>
      <c r="F285" s="13"/>
      <c r="G285" s="132"/>
      <c r="H285" s="132"/>
      <c r="I285" s="132"/>
      <c r="J285" s="13"/>
    </row>
    <row r="286" spans="1:10" ht="15.75">
      <c r="A286" s="148"/>
      <c r="B286" s="150"/>
      <c r="C286" s="137" t="s">
        <v>9</v>
      </c>
      <c r="F286" s="13"/>
      <c r="G286" s="132"/>
      <c r="H286" s="132"/>
      <c r="I286" s="132"/>
      <c r="J286" s="13"/>
    </row>
    <row r="287" spans="1:10" ht="15.75">
      <c r="A287" s="148"/>
      <c r="B287" s="150"/>
      <c r="C287" s="137" t="s">
        <v>10</v>
      </c>
      <c r="F287" s="13"/>
      <c r="G287" s="132"/>
      <c r="H287" s="132"/>
      <c r="I287" s="132"/>
      <c r="J287" s="13"/>
    </row>
    <row r="288" spans="1:10" ht="15.75">
      <c r="A288" s="148"/>
      <c r="B288" s="150"/>
      <c r="C288" s="137" t="s">
        <v>65</v>
      </c>
      <c r="F288" s="13"/>
      <c r="G288" s="132"/>
      <c r="H288" s="132"/>
      <c r="I288" s="132"/>
      <c r="J288" s="13"/>
    </row>
    <row r="289" spans="1:10" ht="15.75">
      <c r="A289" s="148"/>
      <c r="B289" s="150"/>
      <c r="C289" s="137" t="s">
        <v>11</v>
      </c>
      <c r="F289" s="13"/>
      <c r="G289" s="132"/>
      <c r="H289" s="132"/>
      <c r="I289" s="132"/>
      <c r="J289" s="13"/>
    </row>
    <row r="290" spans="1:10" ht="15.75">
      <c r="A290" s="148"/>
      <c r="B290" s="150"/>
      <c r="C290" s="137" t="s">
        <v>12</v>
      </c>
      <c r="F290" s="13"/>
      <c r="G290" s="132"/>
      <c r="H290" s="132"/>
      <c r="I290" s="132"/>
      <c r="J290" s="13"/>
    </row>
    <row r="291" spans="1:9" ht="15.75">
      <c r="A291" s="148"/>
      <c r="B291" s="150"/>
      <c r="C291" s="137"/>
      <c r="D291" s="13"/>
      <c r="E291" s="13"/>
      <c r="F291" s="13"/>
      <c r="G291" s="13"/>
      <c r="H291" s="13"/>
      <c r="I291" s="13"/>
    </row>
    <row r="292" spans="1:9" ht="15.75" customHeight="1">
      <c r="A292" s="146" t="s">
        <v>352</v>
      </c>
      <c r="B292" s="141" t="s">
        <v>440</v>
      </c>
      <c r="C292" s="13"/>
      <c r="D292" s="13"/>
      <c r="E292" s="13"/>
      <c r="F292" s="13"/>
      <c r="G292" s="13"/>
      <c r="H292" s="13"/>
      <c r="I292" s="13"/>
    </row>
    <row r="293" spans="1:9" ht="15.75">
      <c r="A293" s="148"/>
      <c r="B293" s="137" t="s">
        <v>442</v>
      </c>
      <c r="C293" s="13"/>
      <c r="D293" s="13"/>
      <c r="E293" s="13"/>
      <c r="F293" s="13"/>
      <c r="G293" s="13"/>
      <c r="H293" s="13"/>
      <c r="I293" s="13"/>
    </row>
    <row r="294" spans="1:9" ht="15" customHeight="1">
      <c r="A294" s="102"/>
      <c r="B294" s="137"/>
      <c r="C294" s="13"/>
      <c r="D294" s="13"/>
      <c r="E294" s="13"/>
      <c r="F294" s="13"/>
      <c r="G294" s="13"/>
      <c r="H294" s="13"/>
      <c r="I294" s="13"/>
    </row>
    <row r="295" spans="1:9" ht="15.75">
      <c r="A295" s="102"/>
      <c r="B295" s="153"/>
      <c r="C295" s="154"/>
      <c r="D295" s="154"/>
      <c r="E295" s="154"/>
      <c r="F295" s="239" t="s">
        <v>425</v>
      </c>
      <c r="G295" s="240"/>
      <c r="H295" s="239" t="s">
        <v>427</v>
      </c>
      <c r="I295" s="240"/>
    </row>
    <row r="296" spans="1:9" ht="15.75">
      <c r="A296" s="102"/>
      <c r="B296" s="155"/>
      <c r="C296" s="132"/>
      <c r="D296" s="132"/>
      <c r="E296" s="132"/>
      <c r="F296" s="156" t="s">
        <v>422</v>
      </c>
      <c r="G296" s="156" t="s">
        <v>423</v>
      </c>
      <c r="H296" s="156" t="s">
        <v>422</v>
      </c>
      <c r="I296" s="157" t="s">
        <v>423</v>
      </c>
    </row>
    <row r="297" spans="1:9" ht="15.75">
      <c r="A297" s="102"/>
      <c r="B297" s="158"/>
      <c r="C297" s="159"/>
      <c r="D297" s="159"/>
      <c r="E297" s="159"/>
      <c r="F297" s="160" t="s">
        <v>389</v>
      </c>
      <c r="G297" s="160" t="s">
        <v>389</v>
      </c>
      <c r="H297" s="160" t="s">
        <v>389</v>
      </c>
      <c r="I297" s="161" t="s">
        <v>389</v>
      </c>
    </row>
    <row r="298" spans="1:9" ht="15.75" customHeight="1">
      <c r="A298" s="102"/>
      <c r="B298" s="155"/>
      <c r="C298" s="132"/>
      <c r="D298" s="132"/>
      <c r="E298" s="132"/>
      <c r="F298" s="156"/>
      <c r="G298" s="156"/>
      <c r="H298" s="156"/>
      <c r="I298" s="157"/>
    </row>
    <row r="299" spans="1:9" ht="15.75">
      <c r="A299" s="102"/>
      <c r="B299" s="155"/>
      <c r="C299" s="132" t="s">
        <v>421</v>
      </c>
      <c r="D299" s="132"/>
      <c r="E299" s="132"/>
      <c r="F299" s="162">
        <v>910717</v>
      </c>
      <c r="G299" s="162">
        <v>125037</v>
      </c>
      <c r="H299" s="162">
        <v>0</v>
      </c>
      <c r="I299" s="163">
        <v>0</v>
      </c>
    </row>
    <row r="300" spans="1:9" ht="12.75" customHeight="1">
      <c r="A300" s="102"/>
      <c r="B300" s="155"/>
      <c r="C300" s="132"/>
      <c r="D300" s="132"/>
      <c r="E300" s="132"/>
      <c r="F300" s="162"/>
      <c r="G300" s="162"/>
      <c r="H300" s="162"/>
      <c r="I300" s="163"/>
    </row>
    <row r="301" spans="1:9" ht="15.75">
      <c r="A301" s="102"/>
      <c r="B301" s="155"/>
      <c r="C301" s="132" t="s">
        <v>426</v>
      </c>
      <c r="D301" s="132"/>
      <c r="E301" s="164"/>
      <c r="F301" s="162">
        <v>523164</v>
      </c>
      <c r="G301" s="162">
        <v>0</v>
      </c>
      <c r="H301" s="162">
        <v>0</v>
      </c>
      <c r="I301" s="163">
        <v>0</v>
      </c>
    </row>
    <row r="302" spans="1:9" ht="15.75">
      <c r="A302" s="102"/>
      <c r="B302" s="155"/>
      <c r="C302" s="132" t="s">
        <v>464</v>
      </c>
      <c r="D302" s="132"/>
      <c r="E302" s="164"/>
      <c r="F302" s="162">
        <v>0</v>
      </c>
      <c r="G302" s="162">
        <v>0</v>
      </c>
      <c r="H302" s="162">
        <v>0</v>
      </c>
      <c r="I302" s="163">
        <v>0</v>
      </c>
    </row>
    <row r="303" spans="1:9" ht="19.5" customHeight="1">
      <c r="A303" s="102"/>
      <c r="B303" s="130"/>
      <c r="C303" s="131" t="s">
        <v>424</v>
      </c>
      <c r="D303" s="132"/>
      <c r="E303" s="133" t="s">
        <v>449</v>
      </c>
      <c r="F303" s="134">
        <f>SUM(F299:F302)</f>
        <v>1433881</v>
      </c>
      <c r="G303" s="134">
        <f>SUM(G299:G302)</f>
        <v>125037</v>
      </c>
      <c r="H303" s="134">
        <f>+H299+H301</f>
        <v>0</v>
      </c>
      <c r="I303" s="135">
        <v>0</v>
      </c>
    </row>
    <row r="304" spans="1:9" ht="13.5" customHeight="1">
      <c r="A304" s="102"/>
      <c r="B304" s="158"/>
      <c r="C304" s="165"/>
      <c r="D304" s="159"/>
      <c r="E304" s="159"/>
      <c r="F304" s="166"/>
      <c r="G304" s="158"/>
      <c r="H304" s="158"/>
      <c r="I304" s="167"/>
    </row>
    <row r="305" spans="1:9" ht="9.75" customHeight="1">
      <c r="A305" s="102"/>
      <c r="B305" s="132"/>
      <c r="C305" s="131"/>
      <c r="D305" s="132"/>
      <c r="E305" s="132"/>
      <c r="F305" s="168"/>
      <c r="G305" s="132"/>
      <c r="H305" s="132"/>
      <c r="I305" s="132"/>
    </row>
    <row r="306" spans="1:9" ht="15.75">
      <c r="A306" s="102"/>
      <c r="B306" s="132" t="s">
        <v>59</v>
      </c>
      <c r="C306" s="131"/>
      <c r="D306" s="132"/>
      <c r="E306" s="132"/>
      <c r="F306" s="132"/>
      <c r="G306" s="132"/>
      <c r="H306" s="132"/>
      <c r="I306" s="132"/>
    </row>
    <row r="307" spans="1:9" ht="15.75">
      <c r="A307" s="102"/>
      <c r="B307" s="132"/>
      <c r="C307" s="131"/>
      <c r="D307" s="132"/>
      <c r="E307" s="132"/>
      <c r="F307" s="132"/>
      <c r="G307" s="132"/>
      <c r="H307" s="132"/>
      <c r="I307" s="132"/>
    </row>
    <row r="308" spans="1:9" ht="15.75">
      <c r="A308" s="146" t="s">
        <v>353</v>
      </c>
      <c r="B308" s="141" t="s">
        <v>441</v>
      </c>
      <c r="C308" s="13"/>
      <c r="D308" s="132"/>
      <c r="E308" s="132"/>
      <c r="F308" s="169"/>
      <c r="G308" s="170"/>
      <c r="H308" s="132"/>
      <c r="I308" s="13"/>
    </row>
    <row r="309" spans="1:9" ht="15.75">
      <c r="A309" s="148"/>
      <c r="B309" s="137" t="s">
        <v>443</v>
      </c>
      <c r="C309" s="13"/>
      <c r="D309" s="13"/>
      <c r="E309" s="13"/>
      <c r="F309" s="13"/>
      <c r="G309" s="13"/>
      <c r="H309" s="13"/>
      <c r="I309" s="13"/>
    </row>
    <row r="310" spans="1:9" ht="15.75">
      <c r="A310" s="148"/>
      <c r="B310" s="137" t="s">
        <v>444</v>
      </c>
      <c r="C310" s="13"/>
      <c r="D310" s="13"/>
      <c r="E310" s="13"/>
      <c r="F310" s="13"/>
      <c r="G310" s="13"/>
      <c r="H310" s="13"/>
      <c r="I310" s="13"/>
    </row>
    <row r="311" spans="1:9" ht="7.5" customHeight="1">
      <c r="A311" s="148"/>
      <c r="B311" s="137"/>
      <c r="C311" s="13"/>
      <c r="D311" s="13"/>
      <c r="E311" s="13"/>
      <c r="F311" s="13"/>
      <c r="G311" s="13"/>
      <c r="H311" s="13"/>
      <c r="I311" s="13"/>
    </row>
    <row r="312" spans="1:9" ht="15.75">
      <c r="A312" s="148"/>
      <c r="B312" s="137" t="s">
        <v>379</v>
      </c>
      <c r="C312" s="13"/>
      <c r="D312" s="13"/>
      <c r="E312" s="13"/>
      <c r="F312" s="13"/>
      <c r="G312" s="13"/>
      <c r="H312" s="13"/>
      <c r="I312" s="13"/>
    </row>
    <row r="313" spans="1:9" ht="15.75">
      <c r="A313" s="148"/>
      <c r="B313" s="137" t="s">
        <v>66</v>
      </c>
      <c r="C313" s="13"/>
      <c r="D313" s="13"/>
      <c r="E313" s="13"/>
      <c r="F313" s="13"/>
      <c r="G313" s="13"/>
      <c r="H313" s="13"/>
      <c r="I313" s="13"/>
    </row>
    <row r="314" spans="1:9" ht="15.75">
      <c r="A314" s="148"/>
      <c r="B314" s="137" t="s">
        <v>75</v>
      </c>
      <c r="C314" s="13"/>
      <c r="D314" s="13"/>
      <c r="E314" s="13"/>
      <c r="F314" s="13"/>
      <c r="G314" s="13"/>
      <c r="H314" s="13"/>
      <c r="I314" s="13"/>
    </row>
    <row r="315" spans="1:9" ht="15.75">
      <c r="A315" s="148"/>
      <c r="B315" s="137" t="s">
        <v>146</v>
      </c>
      <c r="C315" s="13"/>
      <c r="D315" s="13"/>
      <c r="E315" s="13"/>
      <c r="F315" s="13"/>
      <c r="G315" s="13"/>
      <c r="H315" s="13"/>
      <c r="I315" s="13"/>
    </row>
    <row r="316" spans="1:9" ht="15.75">
      <c r="A316" s="148"/>
      <c r="B316" s="137" t="s">
        <v>409</v>
      </c>
      <c r="C316" s="13"/>
      <c r="D316" s="13"/>
      <c r="E316" s="13"/>
      <c r="F316" s="13"/>
      <c r="G316" s="13"/>
      <c r="H316" s="13"/>
      <c r="I316" s="13"/>
    </row>
    <row r="317" spans="1:9" ht="7.5" customHeight="1">
      <c r="A317" s="148"/>
      <c r="B317" s="137"/>
      <c r="C317" s="13"/>
      <c r="D317" s="13"/>
      <c r="E317" s="13"/>
      <c r="F317" s="13"/>
      <c r="G317" s="13"/>
      <c r="H317" s="13"/>
      <c r="I317" s="13"/>
    </row>
    <row r="318" spans="1:9" ht="15.75">
      <c r="A318" s="148"/>
      <c r="B318" s="137" t="s">
        <v>531</v>
      </c>
      <c r="C318" s="13"/>
      <c r="D318" s="13"/>
      <c r="E318" s="13"/>
      <c r="F318" s="13"/>
      <c r="G318" s="13"/>
      <c r="H318" s="13"/>
      <c r="I318" s="13"/>
    </row>
    <row r="319" spans="1:9" ht="15.75">
      <c r="A319" s="148"/>
      <c r="B319" s="137" t="s">
        <v>450</v>
      </c>
      <c r="C319" s="13"/>
      <c r="D319" s="13"/>
      <c r="E319" s="13"/>
      <c r="F319" s="13"/>
      <c r="G319" s="13"/>
      <c r="H319" s="13"/>
      <c r="I319" s="13"/>
    </row>
    <row r="320" spans="1:9" ht="15.75">
      <c r="A320" s="148"/>
      <c r="B320" s="137"/>
      <c r="C320" s="13"/>
      <c r="D320" s="13"/>
      <c r="E320" s="13"/>
      <c r="F320" s="13"/>
      <c r="G320" s="13"/>
      <c r="H320" s="13"/>
      <c r="I320" s="13"/>
    </row>
    <row r="321" spans="1:9" ht="15.75">
      <c r="A321" s="148" t="s">
        <v>354</v>
      </c>
      <c r="B321" s="145" t="s">
        <v>453</v>
      </c>
      <c r="C321" s="13"/>
      <c r="D321" s="13"/>
      <c r="E321" s="13"/>
      <c r="F321" s="13"/>
      <c r="G321" s="13"/>
      <c r="H321" s="13"/>
      <c r="I321" s="13"/>
    </row>
    <row r="322" spans="1:9" ht="15.75">
      <c r="A322" s="148"/>
      <c r="B322" s="137"/>
      <c r="C322" s="13"/>
      <c r="D322" s="13"/>
      <c r="E322" s="13"/>
      <c r="F322" s="13"/>
      <c r="G322" s="13"/>
      <c r="H322" s="13"/>
      <c r="I322" s="13"/>
    </row>
    <row r="323" spans="1:9" ht="15.75">
      <c r="A323" s="148"/>
      <c r="B323" s="137" t="s">
        <v>455</v>
      </c>
      <c r="C323" s="13"/>
      <c r="D323" s="13"/>
      <c r="E323" s="13"/>
      <c r="F323" s="13"/>
      <c r="G323" s="13"/>
      <c r="H323" s="13"/>
      <c r="I323" s="13"/>
    </row>
    <row r="324" spans="1:9" ht="9.75" customHeight="1">
      <c r="A324" s="148"/>
      <c r="B324" s="137"/>
      <c r="C324" s="13"/>
      <c r="D324" s="13"/>
      <c r="E324" s="13"/>
      <c r="F324" s="13"/>
      <c r="G324" s="13"/>
      <c r="H324" s="13"/>
      <c r="I324" s="13"/>
    </row>
    <row r="325" spans="1:9" ht="15.75">
      <c r="A325" s="148"/>
      <c r="B325" s="150" t="s">
        <v>431</v>
      </c>
      <c r="C325" s="13" t="s">
        <v>445</v>
      </c>
      <c r="D325" s="13"/>
      <c r="E325" s="13"/>
      <c r="F325" s="13"/>
      <c r="G325" s="13"/>
      <c r="H325" s="13"/>
      <c r="I325" s="13"/>
    </row>
    <row r="326" spans="1:12" ht="9.75" customHeight="1">
      <c r="A326" s="148"/>
      <c r="B326" s="137"/>
      <c r="C326" s="143"/>
      <c r="D326" s="13"/>
      <c r="E326" s="13"/>
      <c r="F326" s="13"/>
      <c r="G326" s="13"/>
      <c r="H326" s="13"/>
      <c r="I326" s="13"/>
      <c r="L326" s="145"/>
    </row>
    <row r="327" spans="1:9" ht="15.75">
      <c r="A327" s="148"/>
      <c r="B327" s="137"/>
      <c r="C327" s="13" t="s">
        <v>473</v>
      </c>
      <c r="D327" s="13"/>
      <c r="E327" s="13"/>
      <c r="F327" s="13"/>
      <c r="G327" s="13"/>
      <c r="H327" s="13"/>
      <c r="I327" s="13"/>
    </row>
    <row r="328" spans="1:9" ht="15.75">
      <c r="A328" s="148"/>
      <c r="B328" s="137"/>
      <c r="C328" s="13" t="s">
        <v>451</v>
      </c>
      <c r="D328" s="13"/>
      <c r="E328" s="13"/>
      <c r="F328" s="13"/>
      <c r="G328" s="13"/>
      <c r="H328" s="13"/>
      <c r="I328" s="13"/>
    </row>
    <row r="329" spans="1:9" ht="9.75" customHeight="1">
      <c r="A329" s="148"/>
      <c r="B329" s="137"/>
      <c r="C329" s="13"/>
      <c r="D329" s="13"/>
      <c r="E329" s="13"/>
      <c r="F329" s="13"/>
      <c r="G329" s="13"/>
      <c r="H329" s="13"/>
      <c r="I329" s="13"/>
    </row>
    <row r="330" spans="1:9" ht="15.75">
      <c r="A330" s="148"/>
      <c r="B330" s="137"/>
      <c r="C330" s="13" t="s">
        <v>281</v>
      </c>
      <c r="D330" s="13"/>
      <c r="E330" s="13"/>
      <c r="F330" s="13"/>
      <c r="G330" s="13"/>
      <c r="H330" s="13"/>
      <c r="I330" s="13"/>
    </row>
    <row r="331" spans="1:9" ht="15.75">
      <c r="A331" s="148"/>
      <c r="B331" s="137"/>
      <c r="C331" s="13" t="s">
        <v>282</v>
      </c>
      <c r="D331" s="13"/>
      <c r="E331" s="13"/>
      <c r="F331" s="13"/>
      <c r="G331" s="13"/>
      <c r="H331" s="13"/>
      <c r="I331" s="13"/>
    </row>
    <row r="332" spans="1:9" ht="15.75">
      <c r="A332" s="148"/>
      <c r="B332" s="137"/>
      <c r="C332" s="13" t="s">
        <v>283</v>
      </c>
      <c r="D332" s="13"/>
      <c r="E332" s="13"/>
      <c r="F332" s="13"/>
      <c r="G332" s="13"/>
      <c r="H332" s="13"/>
      <c r="I332" s="13"/>
    </row>
    <row r="333" spans="1:9" ht="15.75">
      <c r="A333" s="148"/>
      <c r="B333" s="137"/>
      <c r="C333" s="13" t="s">
        <v>123</v>
      </c>
      <c r="D333" s="13"/>
      <c r="E333" s="13"/>
      <c r="F333" s="13"/>
      <c r="G333" s="13"/>
      <c r="H333" s="13"/>
      <c r="I333" s="13"/>
    </row>
    <row r="334" spans="1:9" ht="15.75">
      <c r="A334" s="148"/>
      <c r="B334" s="137"/>
      <c r="C334" s="13" t="s">
        <v>122</v>
      </c>
      <c r="D334" s="13"/>
      <c r="E334" s="13"/>
      <c r="F334" s="13"/>
      <c r="G334" s="13"/>
      <c r="H334" s="13"/>
      <c r="I334" s="13"/>
    </row>
    <row r="335" spans="1:9" ht="15.75">
      <c r="A335" s="148"/>
      <c r="B335" s="137"/>
      <c r="C335" s="13" t="s">
        <v>538</v>
      </c>
      <c r="D335" s="13"/>
      <c r="E335" s="13"/>
      <c r="F335" s="13"/>
      <c r="G335" s="13"/>
      <c r="H335" s="13"/>
      <c r="I335" s="13"/>
    </row>
    <row r="336" spans="1:9" ht="7.5" customHeight="1">
      <c r="A336" s="148"/>
      <c r="B336" s="137"/>
      <c r="C336" s="13"/>
      <c r="D336" s="13"/>
      <c r="E336" s="13"/>
      <c r="F336" s="13"/>
      <c r="G336" s="13"/>
      <c r="H336" s="13"/>
      <c r="I336" s="13"/>
    </row>
    <row r="337" spans="1:9" ht="15" customHeight="1">
      <c r="A337" s="148"/>
      <c r="B337" s="137"/>
      <c r="C337" s="13" t="s">
        <v>148</v>
      </c>
      <c r="D337" s="13"/>
      <c r="E337" s="13"/>
      <c r="F337" s="13"/>
      <c r="G337" s="13"/>
      <c r="H337" s="13"/>
      <c r="I337" s="13"/>
    </row>
    <row r="338" spans="1:9" ht="15" customHeight="1">
      <c r="A338" s="148"/>
      <c r="B338" s="137"/>
      <c r="C338" s="13" t="s">
        <v>124</v>
      </c>
      <c r="D338" s="13"/>
      <c r="E338" s="13"/>
      <c r="F338" s="13"/>
      <c r="G338" s="13"/>
      <c r="H338" s="13"/>
      <c r="I338" s="13"/>
    </row>
    <row r="339" spans="1:9" ht="15" customHeight="1">
      <c r="A339" s="148"/>
      <c r="B339" s="137"/>
      <c r="C339" s="13" t="s">
        <v>126</v>
      </c>
      <c r="D339" s="13"/>
      <c r="E339" s="13"/>
      <c r="F339" s="13"/>
      <c r="G339" s="13"/>
      <c r="H339" s="13"/>
      <c r="I339" s="13"/>
    </row>
    <row r="340" spans="1:9" ht="15" customHeight="1">
      <c r="A340" s="148"/>
      <c r="B340" s="137"/>
      <c r="C340" s="13" t="s">
        <v>125</v>
      </c>
      <c r="D340" s="13"/>
      <c r="E340" s="13"/>
      <c r="F340" s="13"/>
      <c r="G340" s="13"/>
      <c r="H340" s="13"/>
      <c r="I340" s="13"/>
    </row>
    <row r="341" spans="1:9" ht="15" customHeight="1">
      <c r="A341" s="148"/>
      <c r="B341" s="137"/>
      <c r="C341" s="13"/>
      <c r="D341" s="13"/>
      <c r="E341" s="13"/>
      <c r="F341" s="13"/>
      <c r="G341" s="13"/>
      <c r="H341" s="13"/>
      <c r="I341" s="13"/>
    </row>
    <row r="342" spans="1:9" ht="15.75">
      <c r="A342" s="148"/>
      <c r="B342" s="150" t="s">
        <v>430</v>
      </c>
      <c r="C342" s="13" t="s">
        <v>446</v>
      </c>
      <c r="D342" s="13"/>
      <c r="E342" s="13"/>
      <c r="F342" s="13"/>
      <c r="G342" s="13"/>
      <c r="H342" s="13"/>
      <c r="I342" s="13"/>
    </row>
    <row r="343" spans="1:9" ht="4.5" customHeight="1">
      <c r="A343" s="148"/>
      <c r="B343" s="137"/>
      <c r="C343" s="143"/>
      <c r="D343" s="13"/>
      <c r="E343" s="13"/>
      <c r="F343" s="13"/>
      <c r="G343" s="13"/>
      <c r="H343" s="13"/>
      <c r="I343" s="13"/>
    </row>
    <row r="344" spans="1:9" ht="15.75">
      <c r="A344" s="148"/>
      <c r="B344" s="137"/>
      <c r="C344" s="13" t="s">
        <v>380</v>
      </c>
      <c r="D344" s="13"/>
      <c r="E344" s="13"/>
      <c r="F344" s="13"/>
      <c r="G344" s="13"/>
      <c r="H344" s="13"/>
      <c r="I344" s="13"/>
    </row>
    <row r="345" spans="1:9" ht="15.75">
      <c r="A345" s="148"/>
      <c r="B345" s="137"/>
      <c r="C345" s="13" t="s">
        <v>382</v>
      </c>
      <c r="D345" s="13"/>
      <c r="E345" s="13"/>
      <c r="F345" s="13"/>
      <c r="G345" s="13"/>
      <c r="H345" s="13"/>
      <c r="I345" s="13"/>
    </row>
    <row r="346" spans="1:9" ht="15.75">
      <c r="A346" s="148"/>
      <c r="B346" s="137"/>
      <c r="C346" s="13" t="s">
        <v>381</v>
      </c>
      <c r="D346" s="13"/>
      <c r="E346" s="13"/>
      <c r="F346" s="13"/>
      <c r="G346" s="13"/>
      <c r="H346" s="13"/>
      <c r="I346" s="13"/>
    </row>
    <row r="347" spans="1:9" ht="4.5" customHeight="1">
      <c r="A347" s="148"/>
      <c r="B347" s="137"/>
      <c r="C347" s="13"/>
      <c r="D347" s="13"/>
      <c r="E347" s="13"/>
      <c r="F347" s="13"/>
      <c r="G347" s="13"/>
      <c r="H347" s="13"/>
      <c r="I347" s="13"/>
    </row>
    <row r="348" spans="1:9" ht="15.75">
      <c r="A348" s="148"/>
      <c r="B348" s="137"/>
      <c r="C348" s="13" t="s">
        <v>286</v>
      </c>
      <c r="D348" s="13"/>
      <c r="E348" s="13"/>
      <c r="F348" s="13"/>
      <c r="G348" s="13"/>
      <c r="H348" s="13"/>
      <c r="I348" s="13"/>
    </row>
    <row r="349" spans="1:9" ht="15.75">
      <c r="A349" s="148"/>
      <c r="B349" s="137"/>
      <c r="C349" s="13" t="s">
        <v>287</v>
      </c>
      <c r="D349" s="13"/>
      <c r="E349" s="13"/>
      <c r="F349" s="13"/>
      <c r="G349" s="13"/>
      <c r="H349" s="13"/>
      <c r="I349" s="13"/>
    </row>
    <row r="350" spans="1:9" ht="15.75">
      <c r="A350" s="148"/>
      <c r="B350" s="137"/>
      <c r="C350" s="13" t="s">
        <v>543</v>
      </c>
      <c r="D350" s="13"/>
      <c r="E350" s="13"/>
      <c r="F350" s="13"/>
      <c r="G350" s="13"/>
      <c r="H350" s="13"/>
      <c r="I350" s="13"/>
    </row>
    <row r="351" spans="1:9" ht="15.75">
      <c r="A351" s="148"/>
      <c r="B351" s="137"/>
      <c r="C351" s="13" t="s">
        <v>542</v>
      </c>
      <c r="D351" s="13"/>
      <c r="E351" s="13"/>
      <c r="F351" s="13"/>
      <c r="G351" s="13"/>
      <c r="H351" s="13"/>
      <c r="I351" s="13"/>
    </row>
    <row r="352" spans="1:9" ht="7.5" customHeight="1">
      <c r="A352" s="102"/>
      <c r="B352" s="13"/>
      <c r="C352" s="13"/>
      <c r="D352" s="13"/>
      <c r="E352" s="13"/>
      <c r="F352" s="13"/>
      <c r="G352" s="13"/>
      <c r="H352" s="13"/>
      <c r="I352" s="13"/>
    </row>
    <row r="353" spans="1:9" ht="15.75">
      <c r="A353" s="102"/>
      <c r="B353" s="13"/>
      <c r="C353" s="13" t="s">
        <v>544</v>
      </c>
      <c r="D353" s="13"/>
      <c r="E353" s="13"/>
      <c r="F353" s="13"/>
      <c r="G353" s="13"/>
      <c r="H353" s="13"/>
      <c r="I353" s="13"/>
    </row>
    <row r="354" spans="1:9" ht="15.75">
      <c r="A354" s="102"/>
      <c r="B354" s="13"/>
      <c r="C354" s="13" t="s">
        <v>25</v>
      </c>
      <c r="D354" s="13"/>
      <c r="E354" s="13"/>
      <c r="F354" s="13"/>
      <c r="G354" s="13"/>
      <c r="H354" s="13"/>
      <c r="I354" s="13"/>
    </row>
    <row r="355" spans="1:9" ht="15.75">
      <c r="A355" s="102"/>
      <c r="B355" s="13"/>
      <c r="C355" s="13" t="s">
        <v>149</v>
      </c>
      <c r="D355" s="13"/>
      <c r="E355" s="13"/>
      <c r="F355" s="13"/>
      <c r="G355" s="13"/>
      <c r="H355" s="13"/>
      <c r="I355" s="13"/>
    </row>
    <row r="356" spans="1:9" ht="15.75">
      <c r="A356" s="102"/>
      <c r="B356" s="13"/>
      <c r="C356" s="13" t="s">
        <v>26</v>
      </c>
      <c r="D356" s="13"/>
      <c r="E356" s="13"/>
      <c r="F356" s="13"/>
      <c r="G356" s="13"/>
      <c r="H356" s="13"/>
      <c r="I356" s="13"/>
    </row>
    <row r="357" spans="1:9" ht="15.75">
      <c r="A357" s="102"/>
      <c r="B357" s="13"/>
      <c r="C357" s="13"/>
      <c r="D357" s="13"/>
      <c r="E357" s="13"/>
      <c r="F357" s="13"/>
      <c r="G357" s="13"/>
      <c r="H357" s="13"/>
      <c r="I357" s="13"/>
    </row>
    <row r="358" spans="1:9" ht="15.75">
      <c r="A358" s="102"/>
      <c r="B358" s="144" t="s">
        <v>432</v>
      </c>
      <c r="C358" s="13" t="s">
        <v>433</v>
      </c>
      <c r="D358" s="13"/>
      <c r="E358" s="13"/>
      <c r="F358" s="13"/>
      <c r="G358" s="13"/>
      <c r="H358" s="13"/>
      <c r="I358" s="13"/>
    </row>
    <row r="359" spans="1:9" ht="7.5" customHeight="1">
      <c r="A359" s="102"/>
      <c r="B359" s="13"/>
      <c r="C359" s="13"/>
      <c r="D359" s="13"/>
      <c r="E359" s="13"/>
      <c r="F359" s="13"/>
      <c r="G359" s="13"/>
      <c r="H359" s="13"/>
      <c r="I359" s="13"/>
    </row>
    <row r="360" spans="1:9" ht="15.75">
      <c r="A360" s="102"/>
      <c r="B360" s="13"/>
      <c r="C360" s="13" t="s">
        <v>30</v>
      </c>
      <c r="D360" s="13"/>
      <c r="E360" s="13"/>
      <c r="F360" s="13"/>
      <c r="G360" s="13"/>
      <c r="H360" s="13"/>
      <c r="I360" s="13"/>
    </row>
    <row r="361" spans="1:9" ht="15.75">
      <c r="A361" s="102"/>
      <c r="B361" s="13"/>
      <c r="C361" s="13" t="s">
        <v>32</v>
      </c>
      <c r="D361" s="13"/>
      <c r="E361" s="13"/>
      <c r="F361" s="13"/>
      <c r="G361" s="13"/>
      <c r="H361" s="13"/>
      <c r="I361" s="13"/>
    </row>
    <row r="362" spans="1:9" ht="15.75">
      <c r="A362" s="102"/>
      <c r="B362" s="13"/>
      <c r="C362" s="13" t="s">
        <v>34</v>
      </c>
      <c r="D362" s="13"/>
      <c r="E362" s="13"/>
      <c r="F362" s="13"/>
      <c r="G362" s="13"/>
      <c r="H362" s="13"/>
      <c r="I362" s="13"/>
    </row>
    <row r="363" spans="1:9" ht="15.75">
      <c r="A363" s="102"/>
      <c r="B363" s="13"/>
      <c r="C363" s="13" t="s">
        <v>33</v>
      </c>
      <c r="D363" s="13"/>
      <c r="E363" s="13"/>
      <c r="F363" s="13"/>
      <c r="G363" s="13"/>
      <c r="H363" s="13"/>
      <c r="I363" s="13"/>
    </row>
    <row r="364" spans="1:9" ht="7.5" customHeight="1">
      <c r="A364" s="102"/>
      <c r="B364" s="13"/>
      <c r="C364" s="13"/>
      <c r="D364" s="13"/>
      <c r="E364" s="13"/>
      <c r="F364" s="13"/>
      <c r="G364" s="13"/>
      <c r="H364" s="13"/>
      <c r="I364" s="13"/>
    </row>
    <row r="365" spans="1:9" ht="15.75">
      <c r="A365" s="102"/>
      <c r="B365" s="13"/>
      <c r="C365" s="13" t="s">
        <v>128</v>
      </c>
      <c r="D365" s="13"/>
      <c r="E365" s="13"/>
      <c r="F365" s="13"/>
      <c r="G365" s="13"/>
      <c r="H365" s="13"/>
      <c r="I365" s="13"/>
    </row>
    <row r="366" spans="1:9" ht="15.75">
      <c r="A366" s="102"/>
      <c r="B366" s="13"/>
      <c r="C366" s="13" t="s">
        <v>127</v>
      </c>
      <c r="D366" s="13"/>
      <c r="E366" s="13"/>
      <c r="F366" s="13"/>
      <c r="G366" s="13"/>
      <c r="H366" s="13"/>
      <c r="I366" s="13"/>
    </row>
    <row r="367" spans="1:9" ht="15.75">
      <c r="A367" s="102"/>
      <c r="B367" s="13"/>
      <c r="C367" s="13"/>
      <c r="D367" s="13"/>
      <c r="E367" s="13"/>
      <c r="F367" s="13"/>
      <c r="G367" s="13"/>
      <c r="H367" s="13"/>
      <c r="I367" s="13"/>
    </row>
    <row r="368" spans="1:9" ht="15.75">
      <c r="A368" s="102"/>
      <c r="B368" s="144" t="s">
        <v>434</v>
      </c>
      <c r="C368" s="13" t="s">
        <v>463</v>
      </c>
      <c r="D368" s="13"/>
      <c r="E368" s="13"/>
      <c r="F368" s="13"/>
      <c r="G368" s="13"/>
      <c r="H368" s="13"/>
      <c r="I368" s="13"/>
    </row>
    <row r="369" spans="1:9" ht="7.5" customHeight="1">
      <c r="A369" s="102"/>
      <c r="B369" s="13"/>
      <c r="C369" s="13"/>
      <c r="D369" s="13"/>
      <c r="E369" s="13"/>
      <c r="F369" s="13"/>
      <c r="G369" s="13"/>
      <c r="H369" s="13"/>
      <c r="I369" s="13"/>
    </row>
    <row r="370" spans="1:9" ht="15.75">
      <c r="A370" s="102"/>
      <c r="B370" s="13"/>
      <c r="C370" s="13" t="s">
        <v>384</v>
      </c>
      <c r="D370" s="13"/>
      <c r="E370" s="13"/>
      <c r="F370" s="13"/>
      <c r="G370" s="13"/>
      <c r="H370" s="13"/>
      <c r="I370" s="13"/>
    </row>
    <row r="371" spans="1:9" ht="15.75">
      <c r="A371" s="102"/>
      <c r="B371" s="13"/>
      <c r="C371" s="13" t="s">
        <v>383</v>
      </c>
      <c r="D371" s="13"/>
      <c r="E371" s="13"/>
      <c r="F371" s="13"/>
      <c r="G371" s="13"/>
      <c r="H371" s="13"/>
      <c r="I371" s="13"/>
    </row>
    <row r="372" spans="1:9" ht="7.5" customHeight="1">
      <c r="A372" s="102"/>
      <c r="B372" s="13"/>
      <c r="C372" s="13"/>
      <c r="D372" s="13"/>
      <c r="E372" s="13"/>
      <c r="F372" s="13"/>
      <c r="G372" s="13"/>
      <c r="H372" s="13"/>
      <c r="I372" s="13"/>
    </row>
    <row r="373" spans="1:9" ht="15.75">
      <c r="A373" s="102"/>
      <c r="B373" s="13"/>
      <c r="C373" s="13" t="s">
        <v>31</v>
      </c>
      <c r="D373" s="13"/>
      <c r="E373" s="13"/>
      <c r="F373" s="13"/>
      <c r="G373" s="13"/>
      <c r="H373" s="13"/>
      <c r="I373" s="13"/>
    </row>
    <row r="374" spans="1:9" ht="15.75">
      <c r="A374" s="102"/>
      <c r="B374" s="13"/>
      <c r="C374" s="13" t="s">
        <v>27</v>
      </c>
      <c r="D374" s="13"/>
      <c r="E374" s="13"/>
      <c r="F374" s="13"/>
      <c r="G374" s="13"/>
      <c r="H374" s="13"/>
      <c r="I374" s="13"/>
    </row>
    <row r="375" spans="1:9" ht="15.75">
      <c r="A375" s="102"/>
      <c r="B375" s="13"/>
      <c r="C375" s="13" t="s">
        <v>29</v>
      </c>
      <c r="D375" s="13"/>
      <c r="E375" s="13"/>
      <c r="F375" s="13"/>
      <c r="G375" s="13"/>
      <c r="H375" s="13"/>
      <c r="I375" s="13"/>
    </row>
    <row r="376" spans="1:9" ht="15.75">
      <c r="A376" s="102"/>
      <c r="B376" s="13"/>
      <c r="C376" s="13" t="s">
        <v>28</v>
      </c>
      <c r="D376" s="13"/>
      <c r="E376" s="13"/>
      <c r="F376" s="13"/>
      <c r="G376" s="13"/>
      <c r="H376" s="13"/>
      <c r="I376" s="13"/>
    </row>
    <row r="377" spans="1:9" ht="7.5" customHeight="1">
      <c r="A377" s="102"/>
      <c r="B377" s="13"/>
      <c r="C377" s="13"/>
      <c r="D377" s="13"/>
      <c r="E377" s="13"/>
      <c r="F377" s="13"/>
      <c r="G377" s="13"/>
      <c r="H377" s="13"/>
      <c r="I377" s="13"/>
    </row>
    <row r="378" spans="1:9" ht="15.75">
      <c r="A378" s="102"/>
      <c r="B378" s="13"/>
      <c r="C378" s="13" t="s">
        <v>76</v>
      </c>
      <c r="D378" s="13"/>
      <c r="E378" s="13"/>
      <c r="F378" s="13"/>
      <c r="G378" s="13"/>
      <c r="H378" s="13"/>
      <c r="I378" s="13"/>
    </row>
    <row r="379" spans="1:9" ht="15.75">
      <c r="A379" s="102"/>
      <c r="B379" s="13"/>
      <c r="C379" s="13" t="s">
        <v>130</v>
      </c>
      <c r="D379" s="13"/>
      <c r="E379" s="13"/>
      <c r="F379" s="13"/>
      <c r="G379" s="13"/>
      <c r="H379" s="13"/>
      <c r="I379" s="13"/>
    </row>
    <row r="380" spans="1:9" ht="15.75">
      <c r="A380" s="102"/>
      <c r="B380" s="13"/>
      <c r="C380" s="13" t="s">
        <v>129</v>
      </c>
      <c r="D380" s="13"/>
      <c r="E380" s="13"/>
      <c r="F380" s="13"/>
      <c r="G380" s="13"/>
      <c r="H380" s="13"/>
      <c r="I380" s="13"/>
    </row>
    <row r="381" spans="1:9" ht="15.75">
      <c r="A381" s="102"/>
      <c r="B381" s="13"/>
      <c r="C381" s="13"/>
      <c r="D381" s="13"/>
      <c r="E381" s="13"/>
      <c r="F381" s="13"/>
      <c r="G381" s="13"/>
      <c r="H381" s="13"/>
      <c r="I381" s="13"/>
    </row>
    <row r="382" spans="1:9" ht="15.75">
      <c r="A382" s="102"/>
      <c r="B382" s="13" t="s">
        <v>231</v>
      </c>
      <c r="C382" s="13" t="s">
        <v>447</v>
      </c>
      <c r="D382" s="13"/>
      <c r="E382" s="13"/>
      <c r="F382" s="13"/>
      <c r="G382" s="13"/>
      <c r="H382" s="13"/>
      <c r="I382" s="13"/>
    </row>
    <row r="383" spans="1:9" ht="7.5" customHeight="1">
      <c r="A383" s="102"/>
      <c r="B383" s="13"/>
      <c r="C383" s="13"/>
      <c r="D383" s="13"/>
      <c r="E383" s="13"/>
      <c r="F383" s="13"/>
      <c r="G383" s="13"/>
      <c r="H383" s="13"/>
      <c r="I383" s="13"/>
    </row>
    <row r="384" spans="1:9" ht="15.75">
      <c r="A384" s="102"/>
      <c r="B384" s="13"/>
      <c r="C384" s="13" t="s">
        <v>472</v>
      </c>
      <c r="D384" s="13"/>
      <c r="E384" s="13"/>
      <c r="F384" s="13"/>
      <c r="G384" s="13"/>
      <c r="H384" s="13"/>
      <c r="I384" s="13"/>
    </row>
    <row r="385" spans="1:12" ht="15.75">
      <c r="A385" s="102"/>
      <c r="B385" s="13"/>
      <c r="C385" s="13" t="s">
        <v>288</v>
      </c>
      <c r="D385" s="13"/>
      <c r="E385" s="13"/>
      <c r="F385" s="13"/>
      <c r="G385" s="13"/>
      <c r="H385" s="13"/>
      <c r="I385" s="13"/>
      <c r="L385" s="13"/>
    </row>
    <row r="386" spans="1:9" ht="7.5" customHeight="1">
      <c r="A386" s="102"/>
      <c r="B386" s="13"/>
      <c r="C386" s="13"/>
      <c r="D386" s="13"/>
      <c r="E386" s="13"/>
      <c r="F386" s="13"/>
      <c r="G386" s="13"/>
      <c r="H386" s="13"/>
      <c r="I386" s="13"/>
    </row>
    <row r="387" spans="1:9" ht="15.75">
      <c r="A387" s="102"/>
      <c r="B387" s="13"/>
      <c r="C387" s="13" t="s">
        <v>386</v>
      </c>
      <c r="D387" s="13"/>
      <c r="E387" s="13"/>
      <c r="F387" s="13"/>
      <c r="G387" s="13"/>
      <c r="H387" s="13"/>
      <c r="I387" s="13"/>
    </row>
    <row r="388" spans="1:9" ht="15.75">
      <c r="A388" s="102"/>
      <c r="B388" s="13"/>
      <c r="C388" s="13" t="s">
        <v>385</v>
      </c>
      <c r="D388" s="13"/>
      <c r="E388" s="13"/>
      <c r="F388" s="13"/>
      <c r="G388" s="13"/>
      <c r="H388" s="13"/>
      <c r="I388" s="13"/>
    </row>
    <row r="389" spans="1:9" ht="7.5" customHeight="1">
      <c r="A389" s="102"/>
      <c r="B389" s="13"/>
      <c r="C389" s="13"/>
      <c r="D389" s="13"/>
      <c r="E389" s="13"/>
      <c r="F389" s="13"/>
      <c r="G389" s="13"/>
      <c r="H389" s="13"/>
      <c r="I389" s="13"/>
    </row>
    <row r="390" spans="1:9" ht="15.75">
      <c r="A390" s="102"/>
      <c r="B390" s="13"/>
      <c r="C390" s="13" t="s">
        <v>158</v>
      </c>
      <c r="D390" s="13"/>
      <c r="E390" s="13"/>
      <c r="F390" s="13"/>
      <c r="G390" s="13"/>
      <c r="H390" s="13"/>
      <c r="I390" s="13"/>
    </row>
    <row r="391" spans="1:9" ht="15.75">
      <c r="A391" s="102"/>
      <c r="B391" s="13"/>
      <c r="C391" s="13" t="s">
        <v>159</v>
      </c>
      <c r="D391" s="13"/>
      <c r="E391" s="13"/>
      <c r="F391" s="13"/>
      <c r="G391" s="13"/>
      <c r="H391" s="13"/>
      <c r="I391" s="13"/>
    </row>
    <row r="392" spans="1:9" ht="15.75">
      <c r="A392" s="102"/>
      <c r="B392" s="13"/>
      <c r="C392" s="13" t="s">
        <v>289</v>
      </c>
      <c r="D392" s="13"/>
      <c r="E392" s="13"/>
      <c r="F392" s="13"/>
      <c r="G392" s="13"/>
      <c r="H392" s="13"/>
      <c r="I392" s="13"/>
    </row>
    <row r="393" spans="1:9" ht="15.75">
      <c r="A393" s="102"/>
      <c r="B393" s="13"/>
      <c r="C393" s="13" t="s">
        <v>170</v>
      </c>
      <c r="D393" s="13"/>
      <c r="E393" s="13"/>
      <c r="F393" s="13"/>
      <c r="G393" s="13"/>
      <c r="H393" s="13"/>
      <c r="I393" s="13"/>
    </row>
    <row r="394" spans="1:9" ht="15.75">
      <c r="A394" s="102"/>
      <c r="B394" s="13"/>
      <c r="C394" s="13" t="s">
        <v>290</v>
      </c>
      <c r="D394" s="13"/>
      <c r="E394" s="13"/>
      <c r="F394" s="13"/>
      <c r="G394" s="13"/>
      <c r="H394" s="13"/>
      <c r="I394" s="13"/>
    </row>
    <row r="395" spans="1:9" ht="7.5" customHeight="1">
      <c r="A395" s="102"/>
      <c r="B395" s="13"/>
      <c r="C395" s="13"/>
      <c r="D395" s="13"/>
      <c r="E395" s="13"/>
      <c r="F395" s="13"/>
      <c r="G395" s="13"/>
      <c r="H395" s="13"/>
      <c r="I395" s="13"/>
    </row>
    <row r="396" spans="1:9" ht="15.75">
      <c r="A396" s="102"/>
      <c r="B396" s="13"/>
      <c r="C396" s="13" t="s">
        <v>410</v>
      </c>
      <c r="D396" s="13"/>
      <c r="E396" s="13"/>
      <c r="F396" s="13"/>
      <c r="G396" s="13"/>
      <c r="H396" s="13"/>
      <c r="I396" s="13"/>
    </row>
    <row r="397" spans="1:9" ht="15.75">
      <c r="A397" s="102"/>
      <c r="B397" s="13"/>
      <c r="C397" s="13" t="s">
        <v>411</v>
      </c>
      <c r="D397" s="13"/>
      <c r="E397" s="13"/>
      <c r="F397" s="13"/>
      <c r="G397" s="13"/>
      <c r="H397" s="13"/>
      <c r="I397" s="13"/>
    </row>
    <row r="398" spans="1:9" ht="15.75">
      <c r="A398" s="102"/>
      <c r="B398" s="13"/>
      <c r="C398" s="13"/>
      <c r="D398" s="13"/>
      <c r="E398" s="13"/>
      <c r="F398" s="13"/>
      <c r="G398" s="13"/>
      <c r="H398" s="13"/>
      <c r="I398" s="13"/>
    </row>
    <row r="399" spans="1:9" ht="15.75">
      <c r="A399" s="102"/>
      <c r="B399" s="144" t="s">
        <v>435</v>
      </c>
      <c r="C399" s="13" t="s">
        <v>448</v>
      </c>
      <c r="D399" s="13"/>
      <c r="E399" s="13"/>
      <c r="F399" s="13"/>
      <c r="G399" s="13"/>
      <c r="H399" s="13"/>
      <c r="I399" s="13"/>
    </row>
    <row r="400" spans="1:9" ht="7.5" customHeight="1">
      <c r="A400" s="102"/>
      <c r="B400" s="13"/>
      <c r="C400" s="13"/>
      <c r="D400" s="13"/>
      <c r="E400" s="13"/>
      <c r="F400" s="13"/>
      <c r="G400" s="13"/>
      <c r="H400" s="13"/>
      <c r="I400" s="13"/>
    </row>
    <row r="401" spans="1:9" ht="15.75">
      <c r="A401" s="102"/>
      <c r="B401" s="13"/>
      <c r="C401" s="13" t="s">
        <v>337</v>
      </c>
      <c r="D401" s="13"/>
      <c r="E401" s="13"/>
      <c r="F401" s="13"/>
      <c r="G401" s="13"/>
      <c r="H401" s="13"/>
      <c r="I401" s="13"/>
    </row>
    <row r="402" spans="1:9" ht="15.75">
      <c r="A402" s="102"/>
      <c r="B402" s="13"/>
      <c r="C402" s="13" t="s">
        <v>336</v>
      </c>
      <c r="D402" s="13"/>
      <c r="E402" s="13"/>
      <c r="F402" s="13"/>
      <c r="G402" s="13"/>
      <c r="H402" s="13"/>
      <c r="I402" s="13"/>
    </row>
    <row r="403" spans="1:9" ht="7.5" customHeight="1">
      <c r="A403" s="102"/>
      <c r="B403" s="13"/>
      <c r="C403" s="13"/>
      <c r="D403" s="13"/>
      <c r="E403" s="13"/>
      <c r="F403" s="13"/>
      <c r="G403" s="13"/>
      <c r="H403" s="13"/>
      <c r="I403" s="13"/>
    </row>
    <row r="404" spans="1:9" ht="15.75">
      <c r="A404" s="102"/>
      <c r="B404" s="13"/>
      <c r="C404" s="13" t="s">
        <v>52</v>
      </c>
      <c r="D404" s="13"/>
      <c r="E404" s="13"/>
      <c r="F404" s="13"/>
      <c r="G404" s="13"/>
      <c r="H404" s="13"/>
      <c r="I404" s="13"/>
    </row>
    <row r="405" spans="1:9" ht="15.75">
      <c r="A405" s="102"/>
      <c r="B405" s="13"/>
      <c r="C405" s="13" t="s">
        <v>54</v>
      </c>
      <c r="D405" s="13"/>
      <c r="E405" s="13"/>
      <c r="F405" s="13"/>
      <c r="G405" s="13"/>
      <c r="H405" s="13"/>
      <c r="I405" s="13"/>
    </row>
    <row r="406" spans="1:9" ht="15.75">
      <c r="A406" s="102"/>
      <c r="B406" s="13"/>
      <c r="C406" s="13" t="s">
        <v>53</v>
      </c>
      <c r="D406" s="13"/>
      <c r="E406" s="13"/>
      <c r="F406" s="13"/>
      <c r="G406" s="13"/>
      <c r="H406" s="13"/>
      <c r="I406" s="13"/>
    </row>
    <row r="407" spans="1:9" ht="15.75">
      <c r="A407" s="102"/>
      <c r="B407" s="13"/>
      <c r="C407" s="13" t="s">
        <v>541</v>
      </c>
      <c r="D407" s="13"/>
      <c r="E407" s="13"/>
      <c r="F407" s="13"/>
      <c r="G407" s="13"/>
      <c r="H407" s="13"/>
      <c r="I407" s="13"/>
    </row>
    <row r="408" spans="1:9" ht="6.75" customHeight="1">
      <c r="A408" s="102"/>
      <c r="B408" s="13"/>
      <c r="C408" s="13"/>
      <c r="D408" s="13"/>
      <c r="E408" s="13"/>
      <c r="F408" s="13"/>
      <c r="G408" s="13"/>
      <c r="H408" s="13"/>
      <c r="I408" s="13"/>
    </row>
    <row r="409" spans="1:9" ht="15.75">
      <c r="A409" s="102"/>
      <c r="B409" s="13"/>
      <c r="C409" s="13" t="s">
        <v>412</v>
      </c>
      <c r="D409" s="13"/>
      <c r="E409" s="13"/>
      <c r="F409" s="13"/>
      <c r="G409" s="171"/>
      <c r="H409" s="13"/>
      <c r="I409" s="13"/>
    </row>
    <row r="410" spans="1:9" ht="15.75">
      <c r="A410" s="102"/>
      <c r="B410" s="13"/>
      <c r="C410" s="13" t="s">
        <v>413</v>
      </c>
      <c r="D410" s="13"/>
      <c r="E410" s="13"/>
      <c r="F410" s="13"/>
      <c r="G410" s="171"/>
      <c r="H410" s="13"/>
      <c r="I410" s="13"/>
    </row>
    <row r="411" spans="1:9" ht="15.75">
      <c r="A411" s="102"/>
      <c r="B411" s="13"/>
      <c r="C411" s="13" t="s">
        <v>414</v>
      </c>
      <c r="D411" s="13"/>
      <c r="E411" s="13"/>
      <c r="F411" s="13"/>
      <c r="G411" s="171"/>
      <c r="H411" s="13"/>
      <c r="I411" s="13"/>
    </row>
    <row r="412" spans="1:9" ht="15.75">
      <c r="A412" s="102"/>
      <c r="B412" s="13"/>
      <c r="C412" s="143"/>
      <c r="D412" s="13"/>
      <c r="E412" s="13"/>
      <c r="F412" s="13"/>
      <c r="G412" s="13"/>
      <c r="H412" s="13"/>
      <c r="I412" s="13"/>
    </row>
    <row r="413" spans="1:9" ht="15.75">
      <c r="A413" s="102"/>
      <c r="B413" s="144" t="s">
        <v>460</v>
      </c>
      <c r="C413" s="13" t="s">
        <v>461</v>
      </c>
      <c r="D413" s="13"/>
      <c r="E413" s="13"/>
      <c r="F413" s="13"/>
      <c r="G413" s="13"/>
      <c r="H413" s="13"/>
      <c r="I413" s="13"/>
    </row>
    <row r="414" spans="1:9" ht="6.75" customHeight="1">
      <c r="A414" s="102"/>
      <c r="B414" s="13"/>
      <c r="C414" s="143"/>
      <c r="D414" s="13"/>
      <c r="E414" s="13"/>
      <c r="F414" s="13"/>
      <c r="G414" s="13"/>
      <c r="H414" s="13"/>
      <c r="I414" s="13"/>
    </row>
    <row r="415" spans="1:9" ht="15.75">
      <c r="A415" s="102"/>
      <c r="B415" s="13"/>
      <c r="C415" s="13" t="s">
        <v>35</v>
      </c>
      <c r="D415" s="13"/>
      <c r="E415" s="13"/>
      <c r="F415" s="13"/>
      <c r="G415" s="13"/>
      <c r="H415" s="13"/>
      <c r="I415" s="13"/>
    </row>
    <row r="416" spans="1:9" ht="15.75">
      <c r="A416" s="102"/>
      <c r="B416" s="13"/>
      <c r="C416" s="13" t="s">
        <v>36</v>
      </c>
      <c r="D416" s="13"/>
      <c r="E416" s="13"/>
      <c r="F416" s="13"/>
      <c r="G416" s="13"/>
      <c r="H416" s="13"/>
      <c r="I416" s="13"/>
    </row>
    <row r="417" spans="1:9" ht="15.75">
      <c r="A417" s="102"/>
      <c r="B417" s="13"/>
      <c r="C417" s="13" t="s">
        <v>37</v>
      </c>
      <c r="D417" s="13"/>
      <c r="E417" s="13"/>
      <c r="F417" s="13"/>
      <c r="G417" s="13"/>
      <c r="H417" s="13"/>
      <c r="I417" s="13"/>
    </row>
    <row r="418" spans="1:9" ht="15.75">
      <c r="A418" s="102"/>
      <c r="B418" s="13"/>
      <c r="C418" s="13" t="s">
        <v>39</v>
      </c>
      <c r="D418" s="13"/>
      <c r="E418" s="13"/>
      <c r="F418" s="13"/>
      <c r="G418" s="13"/>
      <c r="H418" s="13"/>
      <c r="I418" s="13"/>
    </row>
    <row r="419" spans="1:9" ht="15.75">
      <c r="A419" s="102"/>
      <c r="B419" s="13"/>
      <c r="C419" s="13" t="s">
        <v>38</v>
      </c>
      <c r="D419" s="13"/>
      <c r="E419" s="13"/>
      <c r="F419" s="13"/>
      <c r="G419" s="13"/>
      <c r="H419" s="13"/>
      <c r="I419" s="13"/>
    </row>
    <row r="420" spans="1:9" ht="6.75" customHeight="1">
      <c r="A420" s="102"/>
      <c r="B420" s="13"/>
      <c r="C420" s="143"/>
      <c r="D420" s="13"/>
      <c r="E420" s="13"/>
      <c r="F420" s="13"/>
      <c r="G420" s="13"/>
      <c r="H420" s="13"/>
      <c r="I420" s="13"/>
    </row>
    <row r="421" spans="1:9" ht="15.75">
      <c r="A421" s="102"/>
      <c r="B421" s="13"/>
      <c r="C421" s="13" t="s">
        <v>167</v>
      </c>
      <c r="D421" s="13"/>
      <c r="E421" s="13"/>
      <c r="F421" s="13"/>
      <c r="G421" s="13"/>
      <c r="H421" s="13"/>
      <c r="I421" s="13"/>
    </row>
    <row r="422" spans="1:9" ht="15.75">
      <c r="A422" s="102"/>
      <c r="B422" s="13"/>
      <c r="C422" s="13" t="s">
        <v>415</v>
      </c>
      <c r="D422" s="13"/>
      <c r="E422" s="13"/>
      <c r="F422" s="13"/>
      <c r="G422" s="13"/>
      <c r="H422" s="13"/>
      <c r="I422" s="13"/>
    </row>
    <row r="423" spans="1:9" ht="15.75">
      <c r="A423" s="102"/>
      <c r="B423" s="13"/>
      <c r="C423" s="13" t="s">
        <v>416</v>
      </c>
      <c r="D423" s="13"/>
      <c r="E423" s="13"/>
      <c r="F423" s="13"/>
      <c r="G423" s="13"/>
      <c r="H423" s="13"/>
      <c r="I423" s="13"/>
    </row>
    <row r="424" spans="1:9" ht="15.75">
      <c r="A424" s="102"/>
      <c r="B424" s="13"/>
      <c r="C424" s="143"/>
      <c r="D424" s="13"/>
      <c r="E424" s="13"/>
      <c r="F424" s="13"/>
      <c r="G424" s="13"/>
      <c r="H424" s="13"/>
      <c r="I424" s="13"/>
    </row>
    <row r="425" spans="1:9" ht="15.75">
      <c r="A425" s="102"/>
      <c r="B425" s="144" t="s">
        <v>462</v>
      </c>
      <c r="C425" s="13" t="s">
        <v>165</v>
      </c>
      <c r="D425" s="13"/>
      <c r="E425" s="13"/>
      <c r="F425" s="13"/>
      <c r="G425" s="13"/>
      <c r="H425" s="13"/>
      <c r="I425" s="13"/>
    </row>
    <row r="426" spans="1:9" ht="15.75">
      <c r="A426" s="102"/>
      <c r="B426" s="13"/>
      <c r="C426" s="13" t="s">
        <v>164</v>
      </c>
      <c r="D426" s="13"/>
      <c r="E426" s="13"/>
      <c r="F426" s="13"/>
      <c r="G426" s="13"/>
      <c r="H426" s="13"/>
      <c r="I426" s="13"/>
    </row>
    <row r="427" spans="1:9" ht="7.5" customHeight="1">
      <c r="A427" s="102"/>
      <c r="B427" s="13"/>
      <c r="C427" s="143"/>
      <c r="D427" s="13"/>
      <c r="E427" s="13"/>
      <c r="F427" s="13"/>
      <c r="G427" s="13"/>
      <c r="H427" s="13"/>
      <c r="I427" s="13"/>
    </row>
    <row r="428" spans="1:9" ht="15.75">
      <c r="A428" s="102"/>
      <c r="B428" s="13"/>
      <c r="C428" s="13" t="s">
        <v>160</v>
      </c>
      <c r="D428" s="13"/>
      <c r="E428" s="13"/>
      <c r="F428" s="13"/>
      <c r="G428" s="13"/>
      <c r="H428" s="13"/>
      <c r="I428" s="13"/>
    </row>
    <row r="429" spans="1:9" ht="15.75">
      <c r="A429" s="102"/>
      <c r="B429" s="13"/>
      <c r="C429" s="13" t="s">
        <v>161</v>
      </c>
      <c r="D429" s="13"/>
      <c r="E429" s="13"/>
      <c r="F429" s="13"/>
      <c r="G429" s="13"/>
      <c r="H429" s="13"/>
      <c r="I429" s="13"/>
    </row>
    <row r="430" spans="1:9" ht="15.75">
      <c r="A430" s="102"/>
      <c r="B430" s="13"/>
      <c r="C430" s="13" t="s">
        <v>162</v>
      </c>
      <c r="D430" s="13"/>
      <c r="E430" s="13"/>
      <c r="F430" s="13"/>
      <c r="G430" s="13"/>
      <c r="H430" s="13"/>
      <c r="I430" s="13"/>
    </row>
    <row r="431" spans="1:9" ht="15.75">
      <c r="A431" s="102"/>
      <c r="B431" s="13"/>
      <c r="C431" s="13" t="s">
        <v>163</v>
      </c>
      <c r="D431" s="13"/>
      <c r="E431" s="13"/>
      <c r="F431" s="13"/>
      <c r="G431" s="13"/>
      <c r="H431" s="13"/>
      <c r="I431" s="13"/>
    </row>
    <row r="432" spans="1:9" ht="9" customHeight="1">
      <c r="A432" s="102"/>
      <c r="B432" s="13"/>
      <c r="C432" s="143"/>
      <c r="D432" s="13"/>
      <c r="E432" s="13"/>
      <c r="F432" s="13"/>
      <c r="G432" s="13"/>
      <c r="H432" s="13"/>
      <c r="I432" s="13"/>
    </row>
    <row r="433" spans="1:9" ht="17.25" customHeight="1">
      <c r="A433" s="102"/>
      <c r="B433" s="13"/>
      <c r="C433" s="13" t="s">
        <v>417</v>
      </c>
      <c r="D433" s="13"/>
      <c r="E433" s="13"/>
      <c r="F433" s="13"/>
      <c r="G433" s="13"/>
      <c r="H433" s="13"/>
      <c r="I433" s="13"/>
    </row>
    <row r="434" spans="1:9" ht="16.5" customHeight="1">
      <c r="A434" s="102"/>
      <c r="B434" s="13"/>
      <c r="C434" s="13" t="s">
        <v>285</v>
      </c>
      <c r="D434" s="13"/>
      <c r="E434" s="13"/>
      <c r="F434" s="13"/>
      <c r="G434" s="13"/>
      <c r="H434" s="13"/>
      <c r="I434" s="13"/>
    </row>
    <row r="435" spans="1:9" ht="15.75">
      <c r="A435" s="102"/>
      <c r="B435" s="13"/>
      <c r="C435" s="13" t="s">
        <v>418</v>
      </c>
      <c r="D435" s="13"/>
      <c r="E435" s="13"/>
      <c r="F435" s="13"/>
      <c r="G435" s="13"/>
      <c r="H435" s="13"/>
      <c r="I435" s="13"/>
    </row>
    <row r="436" spans="1:9" ht="15.75">
      <c r="A436" s="102"/>
      <c r="B436" s="13"/>
      <c r="C436" s="13" t="s">
        <v>419</v>
      </c>
      <c r="D436" s="13"/>
      <c r="E436" s="13"/>
      <c r="F436" s="13"/>
      <c r="G436" s="13"/>
      <c r="H436" s="13"/>
      <c r="I436" s="13"/>
    </row>
    <row r="437" spans="1:9" ht="15.75">
      <c r="A437" s="102"/>
      <c r="B437" s="13"/>
      <c r="C437" s="13" t="s">
        <v>166</v>
      </c>
      <c r="D437" s="13"/>
      <c r="E437" s="13"/>
      <c r="F437" s="13"/>
      <c r="G437" s="13"/>
      <c r="H437" s="13"/>
      <c r="I437" s="13"/>
    </row>
    <row r="438" spans="1:9" ht="6.75" customHeight="1">
      <c r="A438" s="102"/>
      <c r="B438" s="13"/>
      <c r="C438" s="143"/>
      <c r="D438" s="13"/>
      <c r="E438" s="13"/>
      <c r="F438" s="13"/>
      <c r="G438" s="13"/>
      <c r="H438" s="13"/>
      <c r="I438" s="13"/>
    </row>
    <row r="439" spans="1:9" ht="15.75">
      <c r="A439" s="102"/>
      <c r="B439" s="13"/>
      <c r="C439" s="13" t="s">
        <v>46</v>
      </c>
      <c r="D439" s="13"/>
      <c r="E439" s="13"/>
      <c r="F439" s="13"/>
      <c r="G439" s="13"/>
      <c r="H439" s="13"/>
      <c r="I439" s="13"/>
    </row>
    <row r="440" spans="1:9" ht="15.75">
      <c r="A440" s="102"/>
      <c r="B440" s="13"/>
      <c r="C440" s="13" t="s">
        <v>45</v>
      </c>
      <c r="D440" s="13"/>
      <c r="E440" s="13"/>
      <c r="F440" s="13"/>
      <c r="G440" s="13"/>
      <c r="H440" s="13"/>
      <c r="I440" s="13"/>
    </row>
    <row r="441" spans="1:9" ht="15.75">
      <c r="A441" s="102"/>
      <c r="B441" s="13"/>
      <c r="C441" s="13"/>
      <c r="D441" s="13"/>
      <c r="E441" s="13"/>
      <c r="F441" s="13"/>
      <c r="G441" s="13"/>
      <c r="H441" s="13"/>
      <c r="I441" s="13"/>
    </row>
    <row r="442" spans="1:9" ht="15.75">
      <c r="A442" s="102" t="s">
        <v>355</v>
      </c>
      <c r="B442" s="141" t="s">
        <v>438</v>
      </c>
      <c r="C442" s="13"/>
      <c r="D442" s="13"/>
      <c r="E442" s="13"/>
      <c r="F442" s="13"/>
      <c r="G442" s="13"/>
      <c r="H442" s="13"/>
      <c r="I442" s="13"/>
    </row>
    <row r="443" spans="1:9" ht="15.75">
      <c r="A443" s="148"/>
      <c r="B443" s="137" t="s">
        <v>72</v>
      </c>
      <c r="C443" s="13"/>
      <c r="D443" s="13"/>
      <c r="E443" s="13"/>
      <c r="F443" s="132"/>
      <c r="G443" s="132"/>
      <c r="H443" s="132"/>
      <c r="I443" s="13"/>
    </row>
    <row r="444" spans="1:9" ht="15.75">
      <c r="A444" s="102"/>
      <c r="B444" s="137"/>
      <c r="C444" s="13"/>
      <c r="D444" s="13"/>
      <c r="E444" s="13"/>
      <c r="F444" s="132"/>
      <c r="G444" s="132"/>
      <c r="H444" s="132"/>
      <c r="I444" s="13"/>
    </row>
    <row r="445" spans="1:9" ht="15.75">
      <c r="A445" s="148" t="s">
        <v>356</v>
      </c>
      <c r="B445" s="141" t="s">
        <v>237</v>
      </c>
      <c r="C445" s="13"/>
      <c r="D445" s="13"/>
      <c r="E445" s="13"/>
      <c r="F445" s="132"/>
      <c r="G445" s="132"/>
      <c r="H445" s="132"/>
      <c r="I445" s="13"/>
    </row>
    <row r="446" spans="2:9" ht="15.75">
      <c r="B446" s="150" t="s">
        <v>390</v>
      </c>
      <c r="C446" s="137" t="s">
        <v>47</v>
      </c>
      <c r="D446" s="137"/>
      <c r="E446" s="137"/>
      <c r="F446" s="137"/>
      <c r="G446" s="137"/>
      <c r="H446" s="132"/>
      <c r="I446" s="13"/>
    </row>
    <row r="447" spans="1:9" ht="15.75">
      <c r="A447" s="102"/>
      <c r="B447" s="137"/>
      <c r="C447" s="137" t="s">
        <v>532</v>
      </c>
      <c r="D447" s="137"/>
      <c r="E447" s="137"/>
      <c r="F447" s="137"/>
      <c r="G447" s="137"/>
      <c r="H447" s="132"/>
      <c r="I447" s="13"/>
    </row>
    <row r="448" spans="1:9" ht="15.75">
      <c r="A448" s="102"/>
      <c r="B448" s="137"/>
      <c r="C448" s="137" t="s">
        <v>533</v>
      </c>
      <c r="D448" s="137"/>
      <c r="E448" s="137"/>
      <c r="F448" s="137"/>
      <c r="G448" s="137"/>
      <c r="H448" s="132"/>
      <c r="I448" s="13"/>
    </row>
    <row r="449" spans="1:9" ht="15.75">
      <c r="A449" s="102"/>
      <c r="B449" s="137"/>
      <c r="C449" s="137"/>
      <c r="D449" s="137"/>
      <c r="E449" s="137"/>
      <c r="F449" s="137"/>
      <c r="G449" s="137"/>
      <c r="H449" s="132"/>
      <c r="I449" s="201" t="s">
        <v>470</v>
      </c>
    </row>
    <row r="450" spans="1:9" ht="15.75">
      <c r="A450" s="102"/>
      <c r="B450" s="137"/>
      <c r="C450" s="137"/>
      <c r="D450" s="137"/>
      <c r="E450" s="137"/>
      <c r="F450" s="137"/>
      <c r="G450" s="137"/>
      <c r="H450" s="201" t="s">
        <v>470</v>
      </c>
      <c r="I450" s="201" t="s">
        <v>534</v>
      </c>
    </row>
    <row r="451" spans="1:9" ht="15.75">
      <c r="A451" s="102"/>
      <c r="B451" s="137"/>
      <c r="C451" s="137"/>
      <c r="D451" s="137"/>
      <c r="E451" s="137"/>
      <c r="F451" s="137"/>
      <c r="G451" s="137"/>
      <c r="H451" s="201" t="s">
        <v>151</v>
      </c>
      <c r="I451" s="201" t="s">
        <v>479</v>
      </c>
    </row>
    <row r="452" spans="1:9" ht="7.5" customHeight="1">
      <c r="A452" s="102"/>
      <c r="B452" s="137"/>
      <c r="C452" s="137"/>
      <c r="D452" s="137"/>
      <c r="E452" s="137"/>
      <c r="F452" s="137"/>
      <c r="G452" s="137"/>
      <c r="H452" s="144"/>
      <c r="I452" s="144"/>
    </row>
    <row r="453" spans="1:9" ht="18" customHeight="1">
      <c r="A453" s="136"/>
      <c r="B453" s="137"/>
      <c r="C453" s="137" t="s">
        <v>261</v>
      </c>
      <c r="D453" s="137"/>
      <c r="E453" s="137"/>
      <c r="F453" s="137"/>
      <c r="G453" s="137"/>
      <c r="H453" s="138">
        <v>7589000</v>
      </c>
      <c r="I453" s="138">
        <v>7589000</v>
      </c>
    </row>
    <row r="454" spans="1:9" ht="18" customHeight="1">
      <c r="A454" s="136"/>
      <c r="C454" s="137" t="s">
        <v>262</v>
      </c>
      <c r="E454" s="13"/>
      <c r="F454" s="13"/>
      <c r="G454" s="13"/>
      <c r="H454" s="139">
        <v>901855793</v>
      </c>
      <c r="I454" s="139">
        <v>901855793</v>
      </c>
    </row>
    <row r="455" spans="1:9" ht="18" customHeight="1">
      <c r="A455" s="136"/>
      <c r="C455" s="137" t="s">
        <v>263</v>
      </c>
      <c r="E455" s="13"/>
      <c r="F455" s="13"/>
      <c r="G455" s="13"/>
      <c r="H455" s="172">
        <f>H453/H454*100</f>
        <v>0.8414870824032062</v>
      </c>
      <c r="I455" s="172">
        <f>I453/I454*100</f>
        <v>0.8414870824032062</v>
      </c>
    </row>
    <row r="456" spans="1:9" ht="15.75">
      <c r="A456" s="136"/>
      <c r="B456" s="150"/>
      <c r="C456" s="150"/>
      <c r="D456" s="150"/>
      <c r="E456" s="150"/>
      <c r="F456" s="13"/>
      <c r="G456" s="13"/>
      <c r="H456" s="13"/>
      <c r="I456" s="13"/>
    </row>
    <row r="457" spans="1:9" ht="15.75">
      <c r="A457" s="136"/>
      <c r="B457" s="150" t="s">
        <v>391</v>
      </c>
      <c r="C457" s="137" t="s">
        <v>264</v>
      </c>
      <c r="D457" s="150"/>
      <c r="E457" s="150"/>
      <c r="F457" s="13"/>
      <c r="G457" s="13"/>
      <c r="H457" s="13"/>
      <c r="I457" s="13"/>
    </row>
    <row r="458" spans="1:9" ht="15.75">
      <c r="A458" s="136"/>
      <c r="B458" s="150"/>
      <c r="C458" s="137" t="s">
        <v>535</v>
      </c>
      <c r="D458" s="150"/>
      <c r="E458" s="150"/>
      <c r="F458" s="13"/>
      <c r="G458" s="13"/>
      <c r="H458" s="13"/>
      <c r="I458" s="13"/>
    </row>
    <row r="459" spans="1:9" ht="15.75">
      <c r="A459" s="136"/>
      <c r="B459" s="150"/>
      <c r="C459" s="137"/>
      <c r="D459" s="150"/>
      <c r="E459" s="150"/>
      <c r="F459" s="13"/>
      <c r="G459" s="13"/>
      <c r="H459" s="13"/>
      <c r="I459" s="13"/>
    </row>
    <row r="460" spans="2:9" ht="15.75">
      <c r="B460" s="150"/>
      <c r="C460" s="150"/>
      <c r="D460" s="150"/>
      <c r="E460" s="150"/>
      <c r="F460" s="13"/>
      <c r="G460" s="13"/>
      <c r="H460" s="13"/>
      <c r="I460" s="13"/>
    </row>
    <row r="461" spans="2:9" ht="15.75">
      <c r="B461" s="150"/>
      <c r="C461" s="150"/>
      <c r="D461" s="150"/>
      <c r="E461" s="150"/>
      <c r="F461" s="13"/>
      <c r="G461" s="13"/>
      <c r="H461" s="13"/>
      <c r="I461" s="13"/>
    </row>
    <row r="462" spans="2:9" ht="15.75">
      <c r="B462" s="150"/>
      <c r="C462" s="150"/>
      <c r="D462" s="150"/>
      <c r="E462" s="150"/>
      <c r="F462" s="13"/>
      <c r="G462" s="13"/>
      <c r="H462" s="13"/>
      <c r="I462" s="13"/>
    </row>
    <row r="463" spans="2:9" ht="15.75">
      <c r="B463" s="150"/>
      <c r="C463" s="150"/>
      <c r="D463" s="150"/>
      <c r="E463" s="150"/>
      <c r="F463" s="13"/>
      <c r="G463" s="13"/>
      <c r="H463" s="13"/>
      <c r="I463" s="13"/>
    </row>
    <row r="464" spans="2:9" ht="15.75">
      <c r="B464" s="150"/>
      <c r="C464" s="150"/>
      <c r="D464" s="150"/>
      <c r="E464" s="150"/>
      <c r="F464" s="13"/>
      <c r="G464" s="13"/>
      <c r="H464" s="13"/>
      <c r="I464" s="13"/>
    </row>
    <row r="465" spans="3:9" ht="15.75">
      <c r="C465" s="13"/>
      <c r="D465" s="13"/>
      <c r="E465" s="13"/>
      <c r="F465" s="13"/>
      <c r="G465" s="13"/>
      <c r="H465" s="13"/>
      <c r="I465" s="13"/>
    </row>
    <row r="466" spans="3:9" ht="15.75">
      <c r="C466" s="13"/>
      <c r="D466" s="13"/>
      <c r="E466" s="13"/>
      <c r="F466" s="13"/>
      <c r="G466" s="13"/>
      <c r="H466" s="13"/>
      <c r="I466" s="13"/>
    </row>
    <row r="467" spans="3:9" ht="15.75">
      <c r="C467" s="13" t="s">
        <v>536</v>
      </c>
      <c r="D467" s="13"/>
      <c r="E467" s="13"/>
      <c r="F467" s="13"/>
      <c r="G467" s="13"/>
      <c r="H467" s="13"/>
      <c r="I467" s="13"/>
    </row>
    <row r="468" spans="3:9" ht="15.75">
      <c r="C468" s="13"/>
      <c r="D468" s="13"/>
      <c r="E468" s="13"/>
      <c r="F468" s="13"/>
      <c r="G468" s="13"/>
      <c r="H468" s="13"/>
      <c r="I468" s="13"/>
    </row>
    <row r="469" spans="3:9" ht="15.75">
      <c r="C469" s="13"/>
      <c r="D469" s="13"/>
      <c r="E469" s="13"/>
      <c r="F469" s="13"/>
      <c r="G469" s="13"/>
      <c r="H469" s="13"/>
      <c r="I469" s="13"/>
    </row>
    <row r="470" spans="3:9" ht="15.75">
      <c r="C470" s="13"/>
      <c r="D470" s="13"/>
      <c r="E470" s="13"/>
      <c r="F470" s="13"/>
      <c r="G470" s="13"/>
      <c r="H470" s="13"/>
      <c r="I470" s="13"/>
    </row>
    <row r="471" spans="3:9" ht="15.75">
      <c r="C471" s="13" t="s">
        <v>14</v>
      </c>
      <c r="D471" s="13"/>
      <c r="E471" s="13"/>
      <c r="F471" s="13"/>
      <c r="G471" s="13"/>
      <c r="H471" s="13"/>
      <c r="I471" s="13"/>
    </row>
    <row r="472" spans="3:9" ht="15.75">
      <c r="C472" s="13" t="s">
        <v>537</v>
      </c>
      <c r="D472" s="13"/>
      <c r="E472" s="13"/>
      <c r="F472" s="13"/>
      <c r="G472" s="13"/>
      <c r="H472" s="13"/>
      <c r="I472" s="13"/>
    </row>
    <row r="473" spans="3:9" ht="15.75">
      <c r="C473" s="13"/>
      <c r="D473" s="13"/>
      <c r="E473" s="13"/>
      <c r="F473" s="13"/>
      <c r="G473" s="13"/>
      <c r="H473" s="13"/>
      <c r="I473" s="13"/>
    </row>
    <row r="474" spans="3:9" ht="15.75">
      <c r="C474" s="13"/>
      <c r="D474" s="13"/>
      <c r="E474" s="13"/>
      <c r="F474" s="13"/>
      <c r="G474" s="13"/>
      <c r="H474" s="13"/>
      <c r="I474" s="13"/>
    </row>
    <row r="475" spans="3:7" ht="15.75">
      <c r="C475" s="13"/>
      <c r="D475" s="13"/>
      <c r="E475" s="13"/>
      <c r="F475" s="13"/>
      <c r="G475" s="13"/>
    </row>
    <row r="476" spans="3:7" ht="15.75">
      <c r="C476" s="13"/>
      <c r="D476" s="13"/>
      <c r="E476" s="13"/>
      <c r="F476" s="13"/>
      <c r="G476" s="13"/>
    </row>
  </sheetData>
  <mergeCells count="2">
    <mergeCell ref="F295:G295"/>
    <mergeCell ref="H295:I295"/>
  </mergeCells>
  <printOptions/>
  <pageMargins left="0.4" right="0.2" top="0.6" bottom="0.4" header="0.31496062992126" footer="0.52"/>
  <pageSetup horizontalDpi="180" verticalDpi="180" orientation="portrait" scale="95" r:id="rId1"/>
  <rowBreaks count="5" manualBreakCount="5">
    <brk id="50" max="255" man="1"/>
    <brk id="87" max="8" man="1"/>
    <brk id="142" max="8" man="1"/>
    <brk id="198" max="8" man="1"/>
    <brk id="2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6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6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6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6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9807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4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6929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Metroplex</dc:creator>
  <cp:keywords/>
  <dc:description/>
  <cp:lastModifiedBy>west virginia</cp:lastModifiedBy>
  <cp:lastPrinted>2004-06-25T04:46:02Z</cp:lastPrinted>
  <dcterms:created xsi:type="dcterms:W3CDTF">1999-09-16T08:19:57Z</dcterms:created>
  <dcterms:modified xsi:type="dcterms:W3CDTF">2004-06-26T01:22:06Z</dcterms:modified>
  <cp:category/>
  <cp:version/>
  <cp:contentType/>
  <cp:contentStatus/>
</cp:coreProperties>
</file>