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360" tabRatio="697" firstSheet="3" activeTab="4"/>
  </bookViews>
  <sheets>
    <sheet name="Condensed Income Statement" sheetId="1" r:id="rId1"/>
    <sheet name="Condensed Balance Sheet" sheetId="2" r:id="rId2"/>
    <sheet name="Stmt of Changes in Equity" sheetId="3" r:id="rId3"/>
    <sheet name="Condensed Cash Flow Statement" sheetId="4" r:id="rId4"/>
    <sheet name="NOTES" sheetId="5" r:id="rId5"/>
  </sheets>
  <definedNames>
    <definedName name="_xlnm.Print_Area" localSheetId="1">'Condensed Balance Sheet'!$A$1:$G$53</definedName>
    <definedName name="_xlnm.Print_Area" localSheetId="3">'Condensed Cash Flow Statement'!$A$1:$E$65</definedName>
    <definedName name="_xlnm.Print_Area" localSheetId="0">'Condensed Income Statement'!$A$1:$J$40</definedName>
    <definedName name="_xlnm.Print_Area" localSheetId="4">'NOTES'!$A$1:$L$316</definedName>
    <definedName name="_xlnm.Print_Area" localSheetId="2">'Stmt of Changes in Equity'!$A$1:$K$37</definedName>
    <definedName name="_xlnm.Print_Titles" localSheetId="3">'Condensed Cash Flow Statement'!$1:$10</definedName>
    <definedName name="_xlnm.Print_Titles" localSheetId="4">'NOTES'!$1:$4</definedName>
  </definedNames>
  <calcPr fullCalcOnLoad="1"/>
</workbook>
</file>

<file path=xl/sharedStrings.xml><?xml version="1.0" encoding="utf-8"?>
<sst xmlns="http://schemas.openxmlformats.org/spreadsheetml/2006/main" count="417" uniqueCount="314">
  <si>
    <t xml:space="preserve">On 11 February 2004, Innovest announced that the SC rejected the Company's application for the Exemption Sought. On 4 March 2004, the Company has submitted an appeal to the SC on the Exemption Sought. On 14 May 2004, the Company announced that the SC, vide its letter dated 27 April 2004, which was received on 13 May 2004, did not approve the Company's appeal on the Exemption Sought. The Company has on 20 May 2004 written to Bursa Securities requesting for an extension of time of 6 months from 27 April 2004 to formulate a new restructuring scheme to regularise its financial condition and to make a requisite announcement pertaining thereto pursuant to Practice Note 4/2001 of the Listing Requirements of the Bursa Securities. </t>
  </si>
  <si>
    <t xml:space="preserve">Pembinaan Kogo Sdn.Bhd. ("Claimant") has instituted an arbitration proceeding against Merry Acres Sdn Bhd ("Respondent") in respect of the contracts for the proposed light industrial park and the switching station and sub-station at Sri Plentong Industrial Park, Johor. The claim is for non-payment of interim certificates and delay in honouring the said certificates. The claim for general loss and damages is for RM34.99 million and interest of 8% per annum over the said sum until full settlement plus all cost expenses and fees for the arbitration. The hearing of the arbitration has completed and is pending written submissions from both parties. </t>
  </si>
  <si>
    <t>The Board does not recommend any interim dividend for the period ended 30th June 2004.</t>
  </si>
  <si>
    <t>Net cash from investing activities</t>
  </si>
  <si>
    <t>Innovest shall undertake a scheme of arrangement ("Proposed Scheme of Arrangement") with its existing shareholders under Section 176 of the Companies Act, 1965 which would involve a proposed share exchange on the basis of fifty (50) existing ordinary shares of RM1.00 each in Innovest for five (5) new ordinary shares of RM0.50 each in Bistari LP (Shares) together with one (1) free detachable warrant in Bistari LP (Warrants) on the basis of one (1) Warrant for every five (5) new Bistari LP Shares issued. This effectively represents a 95% share capital reduction of Innovest;</t>
  </si>
  <si>
    <t>(i)</t>
  </si>
  <si>
    <t>The Proposed Rescue Scheme is subject to approvals being obtained from the following -</t>
  </si>
  <si>
    <t>Upon completion of the Proposed Acquisition, the LPSB Vendors will have an equity interest of approximately 94%, which is more than 33% of the enlarged issued and paid-up share capital of Bistari LP. As such, pursuant to paragraph 6(1)(a) of Part II of the Malaysian Code on Take-overs and Mergers, 1998 (Code), the LPSB Vendors are obliged to extend a mandatory offer to acquire the remaining Bistari LP Shares not owned by them. The LPSB Vendors propose to seek for an exemption from the obligation to undertake the mandatory offer under Practice Note 2.9.3 of the Code;</t>
  </si>
  <si>
    <t>(d)</t>
  </si>
  <si>
    <t>(e)</t>
  </si>
  <si>
    <t>Pursuant to the Disposal Agreement, Bistari LP will dispose the entire equity interest in Innovest to DMSB for a cash consideration, based on the adjusted audited consolidated NTA value of Innovest as at the completion date of the Acquisition Agreement. The adjusted audited consolidated NTA will be determined by a special audit to be conducted immediately after the completion of the Acquisition Agreement; and</t>
  </si>
  <si>
    <t>(f)</t>
  </si>
  <si>
    <t>(g)</t>
  </si>
  <si>
    <t>A restricted offer for sale of the Bistari LP Shares to the existing shareholders of Innovest on a basis of entitlement and at an offer price to be determined later; and/or</t>
  </si>
  <si>
    <t xml:space="preserve">Private placement of the Bistari LP Shares. </t>
  </si>
  <si>
    <t>(ii)</t>
  </si>
  <si>
    <t xml:space="preserve">Sanction of the High Court of Malaya for the Proposed Scheme of Arrangement; </t>
  </si>
  <si>
    <t>(c)</t>
  </si>
  <si>
    <t xml:space="preserve">Shareholders of Innovest at a Court Convened Meeting and an Extraordinary General Meeting to be convened; </t>
  </si>
  <si>
    <t>Shareholders of LPSB at a general meeting to be convened; and</t>
  </si>
  <si>
    <t xml:space="preserve">Approvals of other relevant authorities, if necessary. </t>
  </si>
  <si>
    <t>(h)</t>
  </si>
  <si>
    <t>(b)</t>
  </si>
  <si>
    <t>(a)</t>
  </si>
  <si>
    <t>CAPITAL COMMITMENTS</t>
  </si>
  <si>
    <t>REVIEW OF PERFORMANCE</t>
  </si>
  <si>
    <t>PROSPECT FOR THE CURRENT FINANCIAL YEAR</t>
  </si>
  <si>
    <t>TAXATION</t>
  </si>
  <si>
    <t>SALE OF UNQUOTED INVESTMENTS AND / OR PROPERTIES</t>
  </si>
  <si>
    <t>QUOTED INVESTMENTS</t>
  </si>
  <si>
    <t>STATUS OF CORPORATE PROPOSALS</t>
  </si>
  <si>
    <t>GROUP BORROWINGS AND DEBT SECURITIES</t>
  </si>
  <si>
    <t>OFF BALANCE SHEET FINANCIAL INSTRUMENTS</t>
  </si>
  <si>
    <t>There are no material financial instruments with off balance sheet risk at the latest date not earlier than 7 days from the date of issued of this quarterly report.</t>
  </si>
  <si>
    <t>CHANGES IN MATERIAL LITIGATION</t>
  </si>
  <si>
    <t>DIVIDEND</t>
  </si>
  <si>
    <t>MAT HASSAN BIN ESA</t>
  </si>
  <si>
    <t>There were no estimates of amounts reported in prior interim periods of the current financial year or in prior financial years.</t>
  </si>
  <si>
    <t>There are no issuances, cancellations, repurchases, resale and repayments of debt and equity securities during the interim period.</t>
  </si>
  <si>
    <t>Group</t>
  </si>
  <si>
    <t xml:space="preserve">Bank overdraft </t>
  </si>
  <si>
    <t>The pending material litigation as at to-date, being the date not earlier than 7 days from the date of this quarterly report, are as follow :-</t>
  </si>
  <si>
    <t>APPENDIX H</t>
  </si>
  <si>
    <t>PROPERTY, PLANT AND EQUIPMENT</t>
  </si>
  <si>
    <t>CURRENT ASSETS</t>
  </si>
  <si>
    <t>CURRENT LIABILITIES</t>
  </si>
  <si>
    <t>Taxation</t>
  </si>
  <si>
    <t>Financed by:</t>
  </si>
  <si>
    <t>Share capital</t>
  </si>
  <si>
    <t>RM'000</t>
  </si>
  <si>
    <t>Reserves</t>
  </si>
  <si>
    <t>Revenue</t>
  </si>
  <si>
    <t>Minority interests</t>
  </si>
  <si>
    <t>Share</t>
  </si>
  <si>
    <t>Capital</t>
  </si>
  <si>
    <t>Premium</t>
  </si>
  <si>
    <t>Reserve</t>
  </si>
  <si>
    <t>Total</t>
  </si>
  <si>
    <t xml:space="preserve">    Gain on disposal of property, plant and equipment</t>
  </si>
  <si>
    <t>INVESTMENTS</t>
  </si>
  <si>
    <t>Hire purchase and lease creditors</t>
  </si>
  <si>
    <t>Operating Expenses</t>
  </si>
  <si>
    <t xml:space="preserve">Exchange </t>
  </si>
  <si>
    <t>Foreign</t>
  </si>
  <si>
    <t xml:space="preserve">Accumulated </t>
  </si>
  <si>
    <t>Profit /</t>
  </si>
  <si>
    <t>(Loss)</t>
  </si>
  <si>
    <t>Ordinary</t>
  </si>
  <si>
    <t>Changes in working capital</t>
  </si>
  <si>
    <t xml:space="preserve">     Net change in current assets</t>
  </si>
  <si>
    <t xml:space="preserve">     Net change in current liabilities</t>
  </si>
  <si>
    <t>Net Change in Cash and Cash Equivalents</t>
  </si>
  <si>
    <t>Foreign exchange translation</t>
  </si>
  <si>
    <t>Cash &amp; Cash Equivalent at beginning of year</t>
  </si>
  <si>
    <t>Cash &amp; Cash Equivalent at end of period</t>
  </si>
  <si>
    <t>1.</t>
  </si>
  <si>
    <t>2.</t>
  </si>
  <si>
    <t>3.</t>
  </si>
  <si>
    <t>4.</t>
  </si>
  <si>
    <t>5.</t>
  </si>
  <si>
    <t>6.</t>
  </si>
  <si>
    <t>7.</t>
  </si>
  <si>
    <t>8.</t>
  </si>
  <si>
    <t>9.</t>
  </si>
  <si>
    <t>10.</t>
  </si>
  <si>
    <t>As at</t>
  </si>
  <si>
    <t xml:space="preserve">Secured </t>
  </si>
  <si>
    <t>Unsecured</t>
  </si>
  <si>
    <t>30 June 2002</t>
  </si>
  <si>
    <t>Loan</t>
  </si>
  <si>
    <t>Amounts due within the next 12 months</t>
  </si>
  <si>
    <t>RM’000</t>
  </si>
  <si>
    <t>Amounts due after the next 12 months</t>
  </si>
  <si>
    <t>Hire purchase creditors</t>
  </si>
  <si>
    <t>The borrowings of the Group are all denominated in Ringgit Malaysia.</t>
  </si>
  <si>
    <t>*</t>
  </si>
  <si>
    <t>In 1998 and 1999, Danaharta Managers Sdn Bhd has acquired all the present and future rights, interest in and disclosed obligations of certain short term borrowings of the Group as follows, the amounts of which form part of the debt settlement arrangement mentioned in Note 8(b) above :-</t>
  </si>
  <si>
    <t>31 Dec 2001</t>
  </si>
  <si>
    <t xml:space="preserve">Bank overdrafts </t>
  </si>
  <si>
    <t xml:space="preserve">Revolving credits </t>
  </si>
  <si>
    <t xml:space="preserve">Term loans </t>
  </si>
  <si>
    <t>11.</t>
  </si>
  <si>
    <t>a)</t>
  </si>
  <si>
    <t>b)</t>
  </si>
  <si>
    <t>c)</t>
  </si>
  <si>
    <t>12.</t>
  </si>
  <si>
    <t>13.</t>
  </si>
  <si>
    <t>The Company</t>
  </si>
  <si>
    <t>d)</t>
  </si>
  <si>
    <t>The Subsidiary Companies</t>
  </si>
  <si>
    <t>e)</t>
  </si>
  <si>
    <t>f)</t>
  </si>
  <si>
    <t>g)</t>
  </si>
  <si>
    <t>Others</t>
  </si>
  <si>
    <t>FOR AND ON BEHALF OF THE BOARD,</t>
  </si>
  <si>
    <t>EXECUTIVE DIRECTOR</t>
  </si>
  <si>
    <t>KUALA LUMPUR</t>
  </si>
  <si>
    <t xml:space="preserve">CONDENSED CONSOLIDATED INCOME STATEMENTS </t>
  </si>
  <si>
    <t>and approved by the Board of Directors</t>
  </si>
  <si>
    <t>INDIVIDUAL PERIOD</t>
  </si>
  <si>
    <t>CUMULATIVE PERIOD</t>
  </si>
  <si>
    <t>31-03-2003</t>
  </si>
  <si>
    <t>Current Year</t>
  </si>
  <si>
    <t>Quarter</t>
  </si>
  <si>
    <t>Preceding Year</t>
  </si>
  <si>
    <t xml:space="preserve">Corresponding </t>
  </si>
  <si>
    <t>To Date</t>
  </si>
  <si>
    <t>Period</t>
  </si>
  <si>
    <t>Other Operating Income</t>
  </si>
  <si>
    <t>Finance costs</t>
  </si>
  <si>
    <t>Loss before Exceptional Items</t>
  </si>
  <si>
    <t>Exceptional items</t>
  </si>
  <si>
    <t>Net loss for the period</t>
  </si>
  <si>
    <t>INNOVEST BERHAD (6098 - D)</t>
  </si>
  <si>
    <t xml:space="preserve">CONDENSED CONSOLIDATED BALANCE SHEETS </t>
  </si>
  <si>
    <t>As At End of</t>
  </si>
  <si>
    <t>Current Quarter</t>
  </si>
  <si>
    <t>As At Preceding</t>
  </si>
  <si>
    <t>Financial Year End</t>
  </si>
  <si>
    <t xml:space="preserve">      Inventories</t>
  </si>
  <si>
    <t xml:space="preserve">      Trade and other receivables</t>
  </si>
  <si>
    <t xml:space="preserve">      Deposit, cash and bank balances</t>
  </si>
  <si>
    <t xml:space="preserve">      Investment properties</t>
  </si>
  <si>
    <t xml:space="preserve">      Tax recoverable account</t>
  </si>
  <si>
    <t xml:space="preserve">      Trade and other payables</t>
  </si>
  <si>
    <t xml:space="preserve">      Hire purchase and lease creditors</t>
  </si>
  <si>
    <t xml:space="preserve">      Provision for taxation</t>
  </si>
  <si>
    <t>Net Current Liabilities</t>
  </si>
  <si>
    <t>Shareholders' fund</t>
  </si>
  <si>
    <t>Minorities Interest</t>
  </si>
  <si>
    <t>Long-Term Liabilites</t>
  </si>
  <si>
    <t xml:space="preserve">      Short-term borrowings (interest bearing)</t>
  </si>
  <si>
    <t xml:space="preserve">       - bank overdraft</t>
  </si>
  <si>
    <t xml:space="preserve">       - others</t>
  </si>
  <si>
    <t>Reserve on Consolidation</t>
  </si>
  <si>
    <t xml:space="preserve">CONDENSED CONSOLIDATED STATEMENTS OF CHANGES IN EQUITY </t>
  </si>
  <si>
    <t>The Unaudited Condensed Consolidated Statement of Changes In Equity presented below have been reviewed</t>
  </si>
  <si>
    <t>Exchange differences</t>
  </si>
  <si>
    <t xml:space="preserve">CONDENSED CONSOLIDATED CASH FLOW STATEMENTS </t>
  </si>
  <si>
    <t>The Unaudited Condensed Consolidated Cash Flow Statements presented below have been reviewed</t>
  </si>
  <si>
    <t>Adjustments for :-</t>
  </si>
  <si>
    <t xml:space="preserve">    Depreciation of property, plant and equipment</t>
  </si>
  <si>
    <t xml:space="preserve">    Interest expense</t>
  </si>
  <si>
    <t xml:space="preserve">    Interest income</t>
  </si>
  <si>
    <t>Cash flows from operations</t>
  </si>
  <si>
    <t>Interest paid</t>
  </si>
  <si>
    <t>Tax paid</t>
  </si>
  <si>
    <t>Tax refund</t>
  </si>
  <si>
    <t xml:space="preserve">     Proceeds from disposal of property, plant and equipment</t>
  </si>
  <si>
    <t xml:space="preserve">     Purchase of property, plant and equipment</t>
  </si>
  <si>
    <t>Loss before tax and minority interests</t>
  </si>
  <si>
    <t>The Condensed Consolidated Income Statements should be read in conjunction with the Annual Financial Report</t>
  </si>
  <si>
    <t>The Condensed Consolidated Statement of Changes in Equity should be read in conjunction with the Annual</t>
  </si>
  <si>
    <t xml:space="preserve">     Repayment to hire purchase and lease creditors</t>
  </si>
  <si>
    <t xml:space="preserve">     Repayment of term loans</t>
  </si>
  <si>
    <t>N/A</t>
  </si>
  <si>
    <t>EXPLANATORY NOTES</t>
  </si>
  <si>
    <t>ACCOUNTING POLICIES</t>
  </si>
  <si>
    <t>QUALIFICATION OF PRECEDING ANNUAL AUDITED FINANCIAL STATEMENTS</t>
  </si>
  <si>
    <t>SEASONALITY OR CYCLICALITY OF INTERIM OPERATIONS</t>
  </si>
  <si>
    <t>ITEMS OF UNUSUAL IN NATURE, SIZE OR INCIDENCE</t>
  </si>
  <si>
    <t>CHANGES IN ESTIMATES</t>
  </si>
  <si>
    <t>CAPITAL ISSUES</t>
  </si>
  <si>
    <t>DIVIDENDS PAID</t>
  </si>
  <si>
    <t>SEGMENTAL REPORTING</t>
  </si>
  <si>
    <t>The Group's operations comprise the following business segments:</t>
  </si>
  <si>
    <t>Sawmilling, moulding, kiln-drying and timber related business</t>
  </si>
  <si>
    <t xml:space="preserve">  Others </t>
  </si>
  <si>
    <t>:</t>
  </si>
  <si>
    <t>Timber-based industry</t>
  </si>
  <si>
    <t>Segments</t>
  </si>
  <si>
    <t>External</t>
  </si>
  <si>
    <t>Internal</t>
  </si>
  <si>
    <t>Results</t>
  </si>
  <si>
    <t>Sub-total</t>
  </si>
  <si>
    <t>Elimination</t>
  </si>
  <si>
    <t>Consolidated</t>
  </si>
  <si>
    <t>VALUATION OF PROPERTY, PLANT AND EQUIPMENT</t>
  </si>
  <si>
    <t>SUBSEQUENT MATERIAL EVENTS</t>
  </si>
  <si>
    <t>CHANGES IN THE COMPOSITION OF THE GROUP</t>
  </si>
  <si>
    <t>CHANGES IN CONTINGENT LIABILITIES OR CONTINGENT ASSETS</t>
  </si>
  <si>
    <t>Divisional</t>
  </si>
  <si>
    <t xml:space="preserve">PROFIT FORECAST </t>
  </si>
  <si>
    <t>Current</t>
  </si>
  <si>
    <t>Year To Date</t>
  </si>
  <si>
    <t>Basic earnings per share of the Group is calculated based on the Group's net loss for the period under review of RM1.04 million and the number of shares of the Company in issue during the financial period of 331,866,938.</t>
  </si>
  <si>
    <t>SECTION A - MASB 26 PARAGRAPH 16</t>
  </si>
  <si>
    <t>Net Tangible Asset per share (RM)</t>
  </si>
  <si>
    <t xml:space="preserve">The Condensed Consolidated Cash Flow Statements should be read in conjunction with the Annual </t>
  </si>
  <si>
    <t xml:space="preserve">The Unaudited Condensed Consolidated Income Statements presented below have been reviewed and approved by </t>
  </si>
  <si>
    <t>the Board of Directors</t>
  </si>
  <si>
    <t xml:space="preserve">                                    - Diluted</t>
  </si>
  <si>
    <t>On 8 August 2003, Boral Parcon (M) Sdn Bhd served an amended statement of claims on Innovest Berhad to include further claims of RM500,000 for book debts and RM382,296.91 for stock written down totalling RM1,645,064.51 (inclusive of original claim of RM762,767.60)</t>
  </si>
  <si>
    <t>Exceptional Items</t>
  </si>
  <si>
    <t>Profit / (loss) after taxation</t>
  </si>
  <si>
    <t>Profit / (loss) before taxation</t>
  </si>
  <si>
    <t>Net Profit / (loss) for the period</t>
  </si>
  <si>
    <t xml:space="preserve">    Fixed assets written off</t>
  </si>
  <si>
    <t>Interest received</t>
  </si>
  <si>
    <t>Profit / (loss) before Exceptional Items</t>
  </si>
  <si>
    <t>Profit / (loss) from Operations</t>
  </si>
  <si>
    <t>There are no changes in the contingent liabilities or contingent assets to be disclosed as at the date of this report other than in relation to note 11 in Section B.</t>
  </si>
  <si>
    <t>COMPARISON WITH THE PRECEDING  QUARTER'S RESULT</t>
  </si>
  <si>
    <t>LOSS PER SHARE</t>
  </si>
  <si>
    <t xml:space="preserve">                                    - Basic</t>
  </si>
  <si>
    <t>Earnings / Loss per share (sen)</t>
  </si>
  <si>
    <t>Property management</t>
  </si>
  <si>
    <t>Property-based industry</t>
  </si>
  <si>
    <t>On 23 September, 2003, the Company announced a detailed plan to regularise its financial position as disclosed in Note 8 below.</t>
  </si>
  <si>
    <t>Pursuant to the Acquisition Agreement, LPSB proposes to securitise the outstanding term loan of its wholly owned subsidiary, Redez Properties Sdn Bhd, extended by Maybank which amounts to RM150 million (Maybank Loan) as at 26 June 2003. The securitisation of the Maybank Loan will involve a full and final settlement of the Maybank Loan via the issuance of RM200 million nominal value of redeemable convertible secured loan stocks ("RCSLS") by Bistari LP;</t>
  </si>
  <si>
    <t xml:space="preserve">    Allowance for doubtful debts</t>
  </si>
  <si>
    <t xml:space="preserve">Compensation paid </t>
  </si>
  <si>
    <t>Interest waived</t>
  </si>
  <si>
    <t xml:space="preserve">On 23 September 2003, Innovest Berhad ("Innovest or Company") announced that it had entered into a conditional share sale agreement (Acquisition Agreement) with Bistari LP Berhad (Bistari LP) and the vendors of Le Premiere Sdn Bhd (LPSB), namely, Dr Wong Poh Kun, Wong Poh Lum, Jewel Precinct Sdn Bhd and Pasti Prestij Sdn Bhd (collectively, referred to as the LPSB Vendors) for the proposed acquisition of LPSB, which will be part of a restructuring scheme to regularise the financial condition of the Company.
On the same date, Bistari LP also executed a conditional share sale agreement (Disposal Agreement) with Darul Milan Sdn Bhd ("DMSB") for the proposed disposal of the entire equity interest in Innovest.
The proposed restructuring scheme ("Proposed Rescue Scheme") to regularise the financial condition of the Company comprises the following:
 </t>
  </si>
  <si>
    <t xml:space="preserve">    Allowance for doubtful debts no longer required</t>
  </si>
  <si>
    <t xml:space="preserve">    Interest on suspense balance overprovided</t>
  </si>
  <si>
    <t xml:space="preserve">     Proceeds from shares issued to minority interest</t>
  </si>
  <si>
    <t xml:space="preserve">    Gain on revocation of disposal of investment properties</t>
  </si>
  <si>
    <t>Securities Commission ("SC");</t>
  </si>
  <si>
    <t>On 1 December 2003, IB reached a compromise and amicable settlement with the Defendant whereby the Defendant will pay IB RM2.8 million, made up of the value of 2 properties totalling RM 2.62 million and cash RM180,000 being the Company's legal fees, cost and stampt duty, as full and final settlement of all disputes and differences between IB and the Defendant petaining to IB's claim of RM4.91 million and the Defendant's counterclaim.</t>
  </si>
  <si>
    <t>A civil suit was instituted by Innovest Berhad ("IB or Company") against Palm Springs Development Sdn.Bhd.("Defendant") on 18 October 2000 for breach of contract entered into in 1996 in relation to the sale and purchase of twelve (12) units of apartments which were not build and therefore for the refund of monies advanced amounting to RM4.91 million. The next date is fixed on 27 May 2004 being the last mention date pending the settlement between the parties.</t>
  </si>
  <si>
    <t>Upon the completion of the Proposed Acquisition, the Vendors will own 526,000,000 Bistari LP Shares, which represent an equity interest of 94.0% in Bistari LP.</t>
  </si>
  <si>
    <t>It is proposed that the LPSB Vendors will undertake the following exercises to meet the 25% public shareholding spread -</t>
  </si>
  <si>
    <t>Pursuant to the Acquisition Agreement, Bistari LP shall acquire the entire equity interest in LPSB for a proposed purchase consideration of RM263 million, based on the audited consolidated net tangible assets (NTA) of LPSB as at 31 August 2002. The final purchase consideration for the Proposed Acquisition will be based upon the finalisations of the audited consolidated NTA of LPSB as at 31 August 2003;</t>
  </si>
  <si>
    <t xml:space="preserve">    Provision for compensation payable</t>
  </si>
  <si>
    <t xml:space="preserve">    Impairment losses on property, plant and equipment</t>
  </si>
  <si>
    <t>Operating profit/ (loss) before working capital changes</t>
  </si>
  <si>
    <t>Net cash used in operating activities</t>
  </si>
  <si>
    <t>Cash flows from Investing Activities</t>
  </si>
  <si>
    <t>Cash flows from Financing Activities</t>
  </si>
  <si>
    <t>Net cash used in financing activities</t>
  </si>
  <si>
    <t>Profit before taxation</t>
  </si>
  <si>
    <t>Foreign Investment Committee ("FIC"), via the SC;</t>
  </si>
  <si>
    <t>for the year ended 31st December 2003.</t>
  </si>
  <si>
    <t>Year 2003</t>
  </si>
  <si>
    <t>Year 2004</t>
  </si>
  <si>
    <t>Financial Report for the year ended 31st December 2003.</t>
  </si>
  <si>
    <t>The accounting policies and methods of computations adopted in these financial statements are consistent with those adopted in the annual audited financial statements for the year ended 31 December 2003.</t>
  </si>
  <si>
    <t>The auditors have expressed disclaimer opinion on uncertainty relating to the ability of certain subsidiary companies to operate as a going concern as per the annual audited financial statements for the year ended 31 December 2003.</t>
  </si>
  <si>
    <t>Investment holding and inactive companies</t>
  </si>
  <si>
    <t>The valuations of property, plant and equipment have been brought forward without any amendments from the previous annual audited financial statements.</t>
  </si>
  <si>
    <t>31-12-2003</t>
  </si>
  <si>
    <t>(Audited)</t>
  </si>
  <si>
    <t xml:space="preserve">The interim financial report has been prepared in accordance with Malaysian Accounting Standards Board ("MASB") 26 "Interim Financial Reporting" and Chapter 9 Part K of the Listing Requirements of the Bursa Malaysia Securities Berhad. </t>
  </si>
  <si>
    <t>The Group is an affected listed issuer pursuant to Practice Note No. 4/2001 and 10/2001 (PN4/2001 &amp; PN10/2001) of the Listing Requirements of Bursa Malaysia Securities Berhad.</t>
  </si>
  <si>
    <t xml:space="preserve">      -</t>
  </si>
  <si>
    <t>The Group's businesses are derived from activities within Malaysia.</t>
  </si>
  <si>
    <t>On 16 May 2002, Man Fai Tai Holdings Ltd.Sarl ("MFT") filed a civil suit against Innovest Berhad ("IB") for breach of a Sale and Purchase Agreement dated 12 January 2002 alleging that IB had failed to deliver the forestry machine and equipment, which is denied by IB. The claim is for USD1,315,200 together with interest at 8% per annum from the date of the writ until full payment and costs. MFT has placed RM50,000/- with their solicitors as security for costs up to the stage of summary judgement.</t>
  </si>
  <si>
    <t>IB filed a Defence and Counter-claim of approximately RM4 million being the rental for machineries used by MFT and breach of contract damages and also the balance of the purchase price under the above Sale and Purchase Agreement. MFT has filed its reply to Defence and Defence to Counter-claim.</t>
  </si>
  <si>
    <t xml:space="preserve">  Timber-based industry        </t>
  </si>
  <si>
    <t xml:space="preserve">  Property-based industry      </t>
  </si>
  <si>
    <t>The Condensed Consolidated Balance Sheets should be read in conjunction with the Annual Financial Report for the year ended 31st December 2003.</t>
  </si>
  <si>
    <t>The Unaudited Condensed Consolidated Balance Sheets presented below have been reviewed and approved by the Board of Directors</t>
  </si>
  <si>
    <t>SECTION B - LISTING REQUIREMENTS OF THE BURSA MALAYSIA SECURITIES BERHAD</t>
  </si>
  <si>
    <t>On the 27 May 2004, IB's solicitors have withdrawn the suit against the Defendant as the settlement between the parties has been completed.</t>
  </si>
  <si>
    <t>FOR THE PERIOD ENDED 30TH JUNE 2004</t>
  </si>
  <si>
    <t>30-06-2004</t>
  </si>
  <si>
    <t>30-06-2003</t>
  </si>
  <si>
    <t>AS AT 30TH JUNE 2004</t>
  </si>
  <si>
    <t>Net profit for the period</t>
  </si>
  <si>
    <t>Balance as at 1 January</t>
  </si>
  <si>
    <t xml:space="preserve">Balance as at 30 June </t>
  </si>
  <si>
    <t>QUARTERLY REPORT FOR THE PERIOD ENDED 30TH JUNE 2004</t>
  </si>
  <si>
    <t>The Group's business operations for the period ended 30th June 2004 are not affected by the seasonal or cyclical fluctuations.</t>
  </si>
  <si>
    <t>Other than those disclosed in the financial statements and recognised in the preceding annual audited financial statements, there are no material items that affect assets, liabilities, equity, net income or cash flows of the Group for the current quarter and period ended 30th June 2004.</t>
  </si>
  <si>
    <t>There were no dividends paid during the current period ended 30th June 2004.</t>
  </si>
  <si>
    <t>The segmental report for the current period ended 30th June 2004</t>
  </si>
  <si>
    <t>The segmental report for the preceding year corresponding period ended 30th June 2003</t>
  </si>
  <si>
    <t>There is no material event subsequent to 30th June 2004.</t>
  </si>
  <si>
    <t>There is no changes in the composition of the Group during the period ended 30th June 2004.</t>
  </si>
  <si>
    <t>There are no capital commitments as at 30th June 2004.</t>
  </si>
  <si>
    <t xml:space="preserve">The property division registered revenue and operating profit of RM3.4 million and RM2.1 million respectively as compared to a revenue of RM2.4 million and operating profit of RM6.4 million registered in the preceding year corresponding period. </t>
  </si>
  <si>
    <t>The Group did not issue any profit forecast or profit guarantee for the period ended 30th June 2004.</t>
  </si>
  <si>
    <t>There were no sales of unquoted investments for the period ended 30th June 2004.</t>
  </si>
  <si>
    <t>There is no purchases or disposals of quoted securities within the Group for the period ended 30th June 2004.</t>
  </si>
  <si>
    <t>Underprovision of tax recoverable in respect of prior years</t>
  </si>
  <si>
    <t>30/06/04</t>
  </si>
  <si>
    <t>For the period under review, the timber division recorded revenue and operating loss of RM0.18 million and RM1.04 million respectively as compared to RM0.15 million and RM9.1 million recorded in the preceding year corresponding period. The timber division has ceased operation and the revenue represents sale of remaining timber stocks.</t>
  </si>
  <si>
    <t>Basic profit / (loss)  per share</t>
  </si>
  <si>
    <t xml:space="preserve">The Group achieved a revenue of RM2.4 million for the current quarter, as compared to RM1.3 million recorded in the preceding quarter's results. Profit before taxation for the current quarter  was RM0.22 million as compared to loss before taxation of RM0.21 million recorded in the preceding quarter. </t>
  </si>
  <si>
    <t>It is proposed that the listing status of Innovest will be transferred to Bistari LP where Bistari LP will assume the listing status of Innovest on the Main Board of the Bursa Malaysia Securities Berhad (Bursa Securities). Accordingly, Innovest will be de-listed from the Official List of the Bursa Securities;</t>
  </si>
  <si>
    <t>Bursa Securities for the listing of and quotation for the new Bistari LP Shares arising from the Proposed Scheme of Arrangement, Proposed Acquisition, the exercise of the Warrants and the conversion of the RCSLS;</t>
  </si>
  <si>
    <t>Bursa Securities for the listing of and quotation for the new Bistari LP Shares, new Warrants and the RCSLS arising from the Proposed Rescue Scheme;</t>
  </si>
  <si>
    <t>The Group did not provide for any taxation as it is making losses during the current period ended 30th June 2004. However, the Group had made an underprovision of tax recoverable in respect of prior years.</t>
  </si>
  <si>
    <t>On 3 June 1997, Innovest Berhad has filed a civil suit against Syed Paul &amp; Co. for breach of stakeholders' duty in not refunding RM1.35 million being amount deposited with Syed Paul &amp; Co. as the stakeholder for the purchase of a stock broker's licence. The court has fixed 29 and 30 November 2004 for full trial.</t>
  </si>
  <si>
    <t xml:space="preserve">On 16 November 2001, Afro-Congo Management Corporation (Afro-Congo) has filed a civil suit against Innovest Berhad (IB) for a claim of USD10,526,680 together with interest at 8% per annum from the date of the breach until judgement and thereafter statutory interest at 8% per annum from the date of judgement until full payment, alleging that IB is liable to pay the consultancy fees, logging royalties and a sum in lieu of 3% equity in a timber concession holding company, all of which are disputed by IB. IB's solicitor has filed the Defence &amp; Counterclaim of USD3,193,320 and the application for security for costs. Security for costs of RM150,000 was granted to IB  on 4 February 2004. The court has fixed the 15 September 2004 as the hearing date for Plaintiff's application for further and better particulars and for case management on 30 September 2004.  </t>
  </si>
  <si>
    <t xml:space="preserve">The court has allowed the application by the Plaintiff to amend its statement of claim . Our solicitiors have appealed against the decision but the court has dismissed our appeal. The court has fixed the next case management date on the 3 September 2004. </t>
  </si>
  <si>
    <t>On 11 November 2003, Kurnia Insurans (M) Berhad ("Plaintiff") filed a civil suit against Innovest Berhad ("IB") claiming for premiums due to it by IB. The Plaintiff's claim is for RM342,624.99 with interest and costs. The claim is disputed by IB. IB has served and filed its Statement of Defence. The Plaintiff has filed for an application for summary judgement against IB, which is fixed for hearing on the 25 August 2004.</t>
  </si>
  <si>
    <t>h)</t>
  </si>
  <si>
    <t>The Group achieved a revenue of RM3.6 million for the current year to date, a increase of RM1.1 million or 44% as compared to the preceding year corresponding period. Profit before taxation and exceptional item for current year to date was RM0.01 million as compared to a loss before taxation and exceptional item of RM5.403 million recorded in the preceding year corresponding period.</t>
  </si>
  <si>
    <t xml:space="preserve">On 27 November 2003, Innovest announced that it had entered into a supplementary share sale agreement with Bistari LP and LPSB Vendors whereby Bistari LP shall acquire the entire equity interest of LPSB for a proposed purchase consideration of RM256.8 million, based on the audited consolidated NTA of LPSB as at 31 August 2003 and that the application for the Proposed Rescue Scheme is in compliance with the SC's Policies and Guidelines on Issue/Offer of Securities except for Paragraphs 6.13(a)(iv) and 6.14(a) where exemption will be sought by the Company ("Exemption Sought") as part of the application for the Proposed Rescue Scheme to the SC. On the next day, the application for the Proposed Rescue Scheme has been submitted to the SC and FIC. </t>
  </si>
  <si>
    <t xml:space="preserve">On 16 October 2001, a suit was instituted by Thor Chartering A/S ("Plaintiff") against Innovest Berhad ("IB") for a sum of USD256,760.00 alleged to be dead freight charges as a result of an aborted contract of carriage, together with interests and costs. Security for costs of RM50,000 has been deposited by the Plaintiff with its solicitors. The case has been set down for trial on 9 to 12 May 2005. </t>
  </si>
  <si>
    <t xml:space="preserve">On 22 June 2004, Bursa Securities rejected the Company's application for extension of time and issued the Company a notice to show cause as to why its securities should not be delisted due to the fact that the Company had not been able to regularise its financial condition within the prescribed time frame stipulated by Bursa Securites pursuant to Paragraph 8.14 of the Listing Requirements and Paragraph 5.1 of Practice Note 4/2001. On 30 June 2004, the trading of securities of the Company was suspended. On 6 July, 2004, the Company submitted a written representation to Bursa Securities on why its securities should not be removed from the Official List of Bursa Securities and on 15 July 2004, representatives of the Company and its adviser attended an oral hearing before the Disciplinary Committee of Bursa Securities to present its case on the same and is awaiting a reply. </t>
  </si>
  <si>
    <t>Basic earning per share of the Group is calculated based on the Group's net profit for the period under review of RM0.2 million and the number of shares of the Company in issue during the period of 331,866,938.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</si>
</sst>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 #,##0_);\(&quot;RM&quot;\ #,##0\)"/>
    <numFmt numFmtId="179" formatCode="&quot;RM&quot;\ #,##0_);[Red]\(&quot;RM&quot;\ #,##0\)"/>
    <numFmt numFmtId="180" formatCode="&quot;RM&quot;\ #,##0.00_);\(&quot;RM&quot;\ #,##0.00\)"/>
    <numFmt numFmtId="181" formatCode="&quot;RM&quot;\ #,##0.00_);[Red]\(&quot;RM&quot;\ #,##0.00\)"/>
    <numFmt numFmtId="182" formatCode="_(&quot;RM&quot;\ * #,##0_);_(&quot;RM&quot;\ * \(#,##0\);_(&quot;RM&quot;\ * &quot;-&quot;_);_(@_)"/>
    <numFmt numFmtId="183" formatCode="_(&quot;RM&quot;\ * #,##0.00_);_(&quot;RM&quot;\ * \(#,##0.00\);_(&quot;RM&quot;\ * &quot;-&quot;??_);_(@_)"/>
    <numFmt numFmtId="184" formatCode="_(* #,##0_);_(* \(#,##0\);_(* &quot;-&quot;??_);_(@_)"/>
    <numFmt numFmtId="185" formatCode="_(* #,##0.0_);_(* \(#,##0.0\);_(* &quot;-&quot;??_);_(@_)"/>
    <numFmt numFmtId="186" formatCode="&quot;Yes&quot;;&quot;Yes&quot;;&quot;No&quot;"/>
    <numFmt numFmtId="187" formatCode="&quot;True&quot;;&quot;True&quot;;&quot;False&quot;"/>
    <numFmt numFmtId="188" formatCode="&quot;On&quot;;&quot;On&quot;;&quot;Off&quot;"/>
    <numFmt numFmtId="189" formatCode="00000"/>
    <numFmt numFmtId="190" formatCode="_-* #,##0_-;\-* #,##0_-;_-* &quot;-&quot;??_-;_-@_-"/>
    <numFmt numFmtId="191" formatCode="_(* #,##0.000_);_(* \(#,##0.000\);_(* &quot;-&quot;??_);_(@_)"/>
    <numFmt numFmtId="192" formatCode="0.0%"/>
  </numFmts>
  <fonts count="15">
    <font>
      <sz val="10"/>
      <name val="Arial"/>
      <family val="0"/>
    </font>
    <font>
      <b/>
      <sz val="14"/>
      <name val="Times New Roman"/>
      <family val="1"/>
    </font>
    <font>
      <b/>
      <sz val="10"/>
      <name val="Times New Roman"/>
      <family val="1"/>
    </font>
    <font>
      <b/>
      <sz val="11"/>
      <name val="Times New Roman"/>
      <family val="1"/>
    </font>
    <font>
      <sz val="11"/>
      <name val="Times New Roman"/>
      <family val="1"/>
    </font>
    <font>
      <sz val="9"/>
      <name val="Times New Roman"/>
      <family val="1"/>
    </font>
    <font>
      <sz val="10"/>
      <name val="Times New Roman"/>
      <family val="1"/>
    </font>
    <font>
      <b/>
      <sz val="15"/>
      <name val="Times New Roman"/>
      <family val="1"/>
    </font>
    <font>
      <b/>
      <i/>
      <u val="single"/>
      <sz val="12"/>
      <name val="Times New Roman"/>
      <family val="1"/>
    </font>
    <font>
      <sz val="11"/>
      <color indexed="10"/>
      <name val="Times New Roman"/>
      <family val="1"/>
    </font>
    <font>
      <b/>
      <sz val="11"/>
      <color indexed="10"/>
      <name val="Times New Roman"/>
      <family val="1"/>
    </font>
    <font>
      <b/>
      <sz val="12"/>
      <name val="Times New Roman"/>
      <family val="1"/>
    </font>
    <font>
      <b/>
      <u val="single"/>
      <sz val="11"/>
      <name val="Times New Roman"/>
      <family val="1"/>
    </font>
    <font>
      <u val="single"/>
      <sz val="11"/>
      <name val="Times New Roman"/>
      <family val="1"/>
    </font>
    <font>
      <sz val="11"/>
      <name val="Arial"/>
      <family val="0"/>
    </font>
  </fonts>
  <fills count="2">
    <fill>
      <patternFill/>
    </fill>
    <fill>
      <patternFill patternType="gray125"/>
    </fill>
  </fills>
  <borders count="14">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style="double"/>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4" fillId="0" borderId="0" xfId="0" applyFont="1" applyAlignment="1">
      <alignment horizontal="centerContinuous" vertical="center"/>
    </xf>
    <xf numFmtId="0" fontId="4" fillId="0" borderId="0" xfId="0" applyFont="1" applyAlignment="1">
      <alignment vertical="center"/>
    </xf>
    <xf numFmtId="184" fontId="4" fillId="0" borderId="0" xfId="15" applyNumberFormat="1" applyFont="1" applyAlignment="1">
      <alignment horizontal="centerContinuous" vertical="center"/>
    </xf>
    <xf numFmtId="184" fontId="4" fillId="0" borderId="0" xfId="15" applyNumberFormat="1"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184" fontId="4" fillId="0" borderId="1" xfId="15" applyNumberFormat="1" applyFont="1" applyBorder="1" applyAlignment="1">
      <alignment vertical="center"/>
    </xf>
    <xf numFmtId="184" fontId="4" fillId="0" borderId="2" xfId="15" applyNumberFormat="1" applyFont="1" applyBorder="1" applyAlignment="1">
      <alignment vertical="center"/>
    </xf>
    <xf numFmtId="184" fontId="4" fillId="0" borderId="0" xfId="15" applyNumberFormat="1" applyFont="1" applyBorder="1" applyAlignment="1">
      <alignment vertical="center"/>
    </xf>
    <xf numFmtId="184" fontId="4" fillId="0" borderId="0" xfId="0" applyNumberFormat="1" applyFont="1" applyAlignment="1">
      <alignment vertical="center"/>
    </xf>
    <xf numFmtId="0" fontId="4" fillId="0" borderId="0" xfId="0" applyFont="1" applyAlignment="1">
      <alignment horizontal="right" vertical="center"/>
    </xf>
    <xf numFmtId="184" fontId="4" fillId="0" borderId="0" xfId="15" applyNumberFormat="1" applyFont="1" applyBorder="1" applyAlignment="1">
      <alignment horizontal="centerContinuous" vertical="center"/>
    </xf>
    <xf numFmtId="0" fontId="4" fillId="0" borderId="0" xfId="0" applyFont="1" applyBorder="1" applyAlignment="1">
      <alignment vertical="center"/>
    </xf>
    <xf numFmtId="184" fontId="4" fillId="0" borderId="0" xfId="15" applyNumberFormat="1" applyFont="1" applyAlignment="1">
      <alignment horizontal="center" vertical="center"/>
    </xf>
    <xf numFmtId="0" fontId="4" fillId="0" borderId="0" xfId="0" applyFont="1" applyBorder="1" applyAlignment="1" applyProtection="1">
      <alignment/>
      <protection locked="0"/>
    </xf>
    <xf numFmtId="0" fontId="3" fillId="0" borderId="0" xfId="0" applyFont="1" applyAlignment="1">
      <alignment vertical="center" wrapText="1"/>
    </xf>
    <xf numFmtId="0" fontId="4" fillId="0" borderId="0" xfId="0" applyFont="1" applyAlignment="1">
      <alignment horizontal="left" vertical="center"/>
    </xf>
    <xf numFmtId="43" fontId="4" fillId="0" borderId="3" xfId="15" applyFont="1" applyBorder="1" applyAlignment="1">
      <alignment vertical="center"/>
    </xf>
    <xf numFmtId="184" fontId="3" fillId="0" borderId="0" xfId="15" applyNumberFormat="1" applyFont="1" applyBorder="1" applyAlignment="1">
      <alignment horizontal="centerContinuous" vertical="center"/>
    </xf>
    <xf numFmtId="0" fontId="3" fillId="0" borderId="0" xfId="15" applyNumberFormat="1" applyFont="1" applyAlignment="1">
      <alignment horizontal="center" vertical="center"/>
    </xf>
    <xf numFmtId="184" fontId="3" fillId="0" borderId="4" xfId="15" applyNumberFormat="1" applyFont="1" applyBorder="1" applyAlignment="1">
      <alignment horizontal="center" vertical="center"/>
    </xf>
    <xf numFmtId="43" fontId="4" fillId="0" borderId="0" xfId="15" applyFont="1" applyAlignment="1">
      <alignment vertical="center"/>
    </xf>
    <xf numFmtId="0" fontId="4" fillId="0" borderId="0" xfId="0" applyFont="1" applyAlignment="1">
      <alignment vertical="center" wrapText="1"/>
    </xf>
    <xf numFmtId="0" fontId="3" fillId="0" borderId="0" xfId="0" applyFont="1" applyBorder="1" applyAlignment="1">
      <alignment horizontal="center"/>
    </xf>
    <xf numFmtId="0" fontId="3" fillId="0" borderId="0" xfId="0"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Alignment="1">
      <alignment horizontal="center" vertical="center"/>
    </xf>
    <xf numFmtId="184" fontId="3" fillId="0" borderId="0" xfId="15" applyNumberFormat="1"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2" xfId="0" applyFont="1" applyBorder="1" applyAlignment="1">
      <alignment horizontal="centerContinuous" vertical="center"/>
    </xf>
    <xf numFmtId="184" fontId="4" fillId="0" borderId="2" xfId="15" applyNumberFormat="1" applyFont="1" applyBorder="1" applyAlignment="1">
      <alignment horizontal="centerContinuous" vertical="center"/>
    </xf>
    <xf numFmtId="184" fontId="4" fillId="0" borderId="0" xfId="15" applyNumberFormat="1" applyFont="1" applyFill="1" applyBorder="1" applyAlignment="1">
      <alignment vertical="center"/>
    </xf>
    <xf numFmtId="43" fontId="4" fillId="0" borderId="0" xfId="15"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184" fontId="4" fillId="0" borderId="0" xfId="0" applyNumberFormat="1" applyFont="1" applyBorder="1" applyAlignment="1">
      <alignment vertical="center"/>
    </xf>
    <xf numFmtId="0" fontId="4" fillId="0" borderId="0" xfId="0" applyFont="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184" fontId="4" fillId="0" borderId="0" xfId="15" applyNumberFormat="1" applyFont="1" applyFill="1" applyAlignment="1">
      <alignment vertical="center"/>
    </xf>
    <xf numFmtId="0" fontId="4" fillId="0" borderId="0" xfId="0" applyFont="1" applyFill="1" applyAlignment="1">
      <alignment vertical="center"/>
    </xf>
    <xf numFmtId="184" fontId="4" fillId="0" borderId="5" xfId="15" applyNumberFormat="1" applyFont="1" applyFill="1" applyBorder="1" applyAlignment="1">
      <alignment vertical="center"/>
    </xf>
    <xf numFmtId="184" fontId="4" fillId="0" borderId="6" xfId="15" applyNumberFormat="1" applyFont="1" applyFill="1" applyBorder="1" applyAlignment="1">
      <alignment vertical="center"/>
    </xf>
    <xf numFmtId="184" fontId="4" fillId="0" borderId="7" xfId="15" applyNumberFormat="1" applyFont="1" applyFill="1" applyBorder="1" applyAlignment="1">
      <alignment vertical="center"/>
    </xf>
    <xf numFmtId="184" fontId="4" fillId="0" borderId="8" xfId="15" applyNumberFormat="1" applyFont="1" applyFill="1" applyBorder="1" applyAlignment="1">
      <alignment vertical="center"/>
    </xf>
    <xf numFmtId="184" fontId="4" fillId="0" borderId="1" xfId="15" applyNumberFormat="1" applyFont="1" applyFill="1" applyBorder="1" applyAlignment="1">
      <alignment vertical="center"/>
    </xf>
    <xf numFmtId="184" fontId="4" fillId="0" borderId="2" xfId="15" applyNumberFormat="1" applyFont="1" applyFill="1" applyBorder="1" applyAlignment="1">
      <alignment vertical="center"/>
    </xf>
    <xf numFmtId="0" fontId="2" fillId="0" borderId="0" xfId="0" applyFont="1" applyAlignment="1" quotePrefix="1">
      <alignment horizontal="left"/>
    </xf>
    <xf numFmtId="0" fontId="8" fillId="0" borderId="0" xfId="0" applyFont="1" applyAlignment="1">
      <alignment horizontal="right"/>
    </xf>
    <xf numFmtId="0" fontId="2" fillId="0" borderId="0" xfId="0" applyFont="1" applyAlignment="1">
      <alignment/>
    </xf>
    <xf numFmtId="0" fontId="6" fillId="0" borderId="0" xfId="0" applyFont="1" applyAlignment="1">
      <alignment/>
    </xf>
    <xf numFmtId="0" fontId="6" fillId="0" borderId="0" xfId="0" applyFont="1" applyAlignment="1">
      <alignment vertical="top"/>
    </xf>
    <xf numFmtId="0" fontId="2" fillId="0" borderId="0" xfId="0" applyFont="1" applyAlignment="1" quotePrefix="1">
      <alignment/>
    </xf>
    <xf numFmtId="184" fontId="3" fillId="0" borderId="0" xfId="15" applyNumberFormat="1" applyFont="1" applyAlignment="1">
      <alignment horizontal="centerContinuous" vertical="center"/>
    </xf>
    <xf numFmtId="0" fontId="3" fillId="0" borderId="0" xfId="0" applyFont="1" applyAlignment="1">
      <alignment horizontal="centerContinuous" vertical="center"/>
    </xf>
    <xf numFmtId="0" fontId="3" fillId="0" borderId="2" xfId="0" applyFont="1" applyBorder="1" applyAlignment="1">
      <alignment vertical="top"/>
    </xf>
    <xf numFmtId="0" fontId="4" fillId="0" borderId="0" xfId="0" applyFont="1" applyBorder="1" applyAlignment="1">
      <alignment horizontal="left" vertical="center"/>
    </xf>
    <xf numFmtId="184" fontId="3" fillId="0" borderId="0" xfId="15" applyNumberFormat="1" applyFont="1" applyBorder="1" applyAlignment="1">
      <alignment horizontal="center" vertical="center"/>
    </xf>
    <xf numFmtId="184" fontId="3" fillId="0" borderId="0" xfId="15" applyNumberFormat="1" applyFont="1" applyAlignment="1">
      <alignment vertical="center"/>
    </xf>
    <xf numFmtId="15" fontId="3" fillId="0" borderId="0" xfId="0" applyNumberFormat="1" applyFont="1" applyAlignment="1" quotePrefix="1">
      <alignment horizontal="center" vertical="center"/>
    </xf>
    <xf numFmtId="0" fontId="4" fillId="0" borderId="0" xfId="0" applyFont="1" applyAlignment="1">
      <alignment horizontal="center"/>
    </xf>
    <xf numFmtId="0" fontId="3" fillId="0" borderId="0" xfId="15" applyNumberFormat="1" applyFont="1" applyAlignment="1" quotePrefix="1">
      <alignment horizontal="center" vertical="center"/>
    </xf>
    <xf numFmtId="0" fontId="4" fillId="0" borderId="0" xfId="0" applyFont="1" applyFill="1" applyBorder="1" applyAlignment="1">
      <alignment vertical="center"/>
    </xf>
    <xf numFmtId="43" fontId="4" fillId="0" borderId="0" xfId="15" applyNumberFormat="1" applyFont="1" applyFill="1" applyBorder="1" applyAlignment="1">
      <alignment vertical="center"/>
    </xf>
    <xf numFmtId="0" fontId="7" fillId="0" borderId="0" xfId="0" applyFont="1" applyAlignment="1">
      <alignment horizontal="centerContinuous" wrapText="1"/>
    </xf>
    <xf numFmtId="0" fontId="6" fillId="0" borderId="0" xfId="0" applyFont="1" applyAlignment="1">
      <alignment horizontal="centerContinuous" wrapText="1"/>
    </xf>
    <xf numFmtId="0" fontId="6" fillId="0" borderId="0" xfId="0" applyFont="1" applyAlignment="1" quotePrefix="1">
      <alignment horizontal="centerContinuous" wrapText="1"/>
    </xf>
    <xf numFmtId="0" fontId="2" fillId="0" borderId="0" xfId="0" applyFont="1" applyAlignment="1">
      <alignment horizontal="centerContinuous" wrapText="1"/>
    </xf>
    <xf numFmtId="0" fontId="6" fillId="0" borderId="0" xfId="0" applyFont="1" applyBorder="1" applyAlignment="1">
      <alignment horizontal="center"/>
    </xf>
    <xf numFmtId="184" fontId="6" fillId="0" borderId="0" xfId="0" applyNumberFormat="1" applyFont="1" applyBorder="1" applyAlignment="1">
      <alignment/>
    </xf>
    <xf numFmtId="0" fontId="6" fillId="0" borderId="0" xfId="0" applyFont="1" applyAlignment="1">
      <alignment/>
    </xf>
    <xf numFmtId="43" fontId="4" fillId="0" borderId="4" xfId="15" applyFont="1" applyBorder="1" applyAlignment="1">
      <alignment vertical="center"/>
    </xf>
    <xf numFmtId="43" fontId="4" fillId="0" borderId="4" xfId="15" applyFont="1" applyBorder="1" applyAlignment="1">
      <alignment horizontal="center" vertical="center"/>
    </xf>
    <xf numFmtId="184" fontId="4" fillId="0" borderId="0" xfId="15" applyNumberFormat="1" applyFont="1" applyBorder="1" applyAlignment="1">
      <alignment horizontal="center" vertical="center"/>
    </xf>
    <xf numFmtId="43" fontId="4" fillId="0" borderId="0" xfId="15" applyFont="1" applyBorder="1" applyAlignment="1">
      <alignment horizontal="center" vertical="center"/>
    </xf>
    <xf numFmtId="184" fontId="4" fillId="0" borderId="9" xfId="15" applyNumberFormat="1" applyFont="1" applyBorder="1" applyAlignment="1">
      <alignment vertical="center"/>
    </xf>
    <xf numFmtId="184" fontId="3" fillId="0" borderId="0" xfId="15" applyNumberFormat="1" applyFont="1" applyAlignment="1" quotePrefix="1">
      <alignment horizontal="center" vertical="center"/>
    </xf>
    <xf numFmtId="0" fontId="6" fillId="0" borderId="0" xfId="0" applyFont="1" applyAlignment="1">
      <alignment vertical="center"/>
    </xf>
    <xf numFmtId="184" fontId="3" fillId="0" borderId="0" xfId="15" applyNumberFormat="1" applyFont="1" applyBorder="1" applyAlignment="1" quotePrefix="1">
      <alignment horizontal="center" vertical="center"/>
    </xf>
    <xf numFmtId="191" fontId="4" fillId="0" borderId="0" xfId="15" applyNumberFormat="1" applyFont="1" applyFill="1" applyBorder="1" applyAlignment="1">
      <alignment vertical="center"/>
    </xf>
    <xf numFmtId="0" fontId="9" fillId="0" borderId="0" xfId="0" applyFont="1" applyBorder="1" applyAlignment="1">
      <alignment vertical="center"/>
    </xf>
    <xf numFmtId="0" fontId="6" fillId="0" borderId="0" xfId="0" applyFont="1" applyAlignment="1">
      <alignment horizontal="center" vertical="center"/>
    </xf>
    <xf numFmtId="43" fontId="4" fillId="0" borderId="4" xfId="15" applyFont="1" applyBorder="1" applyAlignment="1">
      <alignment horizontal="right" vertical="center"/>
    </xf>
    <xf numFmtId="184" fontId="4" fillId="0" borderId="0" xfId="0" applyNumberFormat="1" applyFont="1" applyFill="1" applyAlignment="1">
      <alignment vertical="center"/>
    </xf>
    <xf numFmtId="0" fontId="4" fillId="0" borderId="0" xfId="0" applyFont="1" applyAlignment="1">
      <alignment/>
    </xf>
    <xf numFmtId="0" fontId="4" fillId="0" borderId="2" xfId="0" applyFont="1" applyBorder="1" applyAlignment="1">
      <alignment vertical="center"/>
    </xf>
    <xf numFmtId="184" fontId="9" fillId="0" borderId="0" xfId="15" applyNumberFormat="1" applyFont="1" applyBorder="1" applyAlignment="1">
      <alignment vertical="center"/>
    </xf>
    <xf numFmtId="43" fontId="6" fillId="0" borderId="0" xfId="0" applyNumberFormat="1" applyFont="1" applyBorder="1" applyAlignment="1">
      <alignment/>
    </xf>
    <xf numFmtId="43" fontId="6" fillId="0" borderId="0" xfId="0" applyNumberFormat="1" applyFont="1" applyAlignment="1">
      <alignment/>
    </xf>
    <xf numFmtId="184" fontId="4" fillId="0" borderId="1" xfId="0" applyNumberFormat="1" applyFont="1" applyBorder="1" applyAlignment="1">
      <alignment vertical="center"/>
    </xf>
    <xf numFmtId="0" fontId="10" fillId="0" borderId="0" xfId="0" applyFont="1" applyBorder="1" applyAlignment="1">
      <alignment horizontal="center" vertical="center"/>
    </xf>
    <xf numFmtId="184" fontId="10" fillId="0" borderId="0" xfId="15" applyNumberFormat="1" applyFont="1" applyBorder="1" applyAlignment="1">
      <alignment horizontal="center" vertical="center"/>
    </xf>
    <xf numFmtId="184" fontId="10" fillId="0" borderId="0" xfId="15" applyNumberFormat="1" applyFont="1" applyBorder="1" applyAlignment="1" quotePrefix="1">
      <alignment horizontal="center" vertical="center"/>
    </xf>
    <xf numFmtId="0" fontId="10" fillId="0" borderId="0" xfId="0" applyFont="1" applyBorder="1" applyAlignment="1">
      <alignment vertical="center"/>
    </xf>
    <xf numFmtId="0" fontId="10" fillId="0" borderId="0" xfId="0" applyFont="1" applyBorder="1" applyAlignment="1">
      <alignment horizontal="centerContinuous" vertical="center"/>
    </xf>
    <xf numFmtId="0" fontId="4" fillId="0" borderId="0" xfId="0" applyFont="1" applyAlignment="1">
      <alignment horizontal="justify" vertical="top" wrapText="1"/>
    </xf>
    <xf numFmtId="0" fontId="3" fillId="0" borderId="0" xfId="0" applyFont="1" applyAlignment="1" quotePrefix="1">
      <alignment horizontal="lef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Alignment="1" quotePrefix="1">
      <alignment/>
    </xf>
    <xf numFmtId="0" fontId="4" fillId="0" borderId="0" xfId="0" applyFont="1" applyBorder="1" applyAlignment="1">
      <alignment horizontal="center"/>
    </xf>
    <xf numFmtId="184" fontId="4" fillId="0" borderId="0" xfId="0" applyNumberFormat="1" applyFont="1" applyBorder="1" applyAlignment="1">
      <alignment/>
    </xf>
    <xf numFmtId="0" fontId="4" fillId="0" borderId="0" xfId="0" applyFont="1" applyAlignment="1">
      <alignment vertical="top" wrapText="1"/>
    </xf>
    <xf numFmtId="0" fontId="4" fillId="0" borderId="0" xfId="0" applyFont="1" applyAlignment="1">
      <alignment vertical="top"/>
    </xf>
    <xf numFmtId="0" fontId="3" fillId="0" borderId="0" xfId="0" applyFont="1" applyAlignment="1" quotePrefix="1">
      <alignment vertical="top"/>
    </xf>
    <xf numFmtId="0" fontId="3" fillId="0" borderId="0" xfId="0" applyFont="1" applyAlignment="1">
      <alignment vertical="top"/>
    </xf>
    <xf numFmtId="0" fontId="4" fillId="0" borderId="0" xfId="0" applyFont="1" applyFill="1" applyAlignment="1">
      <alignment horizontal="justify" vertical="top" wrapText="1"/>
    </xf>
    <xf numFmtId="0" fontId="4" fillId="0" borderId="0" xfId="0" applyFont="1" applyAlignment="1">
      <alignment horizontal="left"/>
    </xf>
    <xf numFmtId="0" fontId="12" fillId="0" borderId="0" xfId="0" applyFont="1" applyAlignment="1">
      <alignment horizontal="left"/>
    </xf>
    <xf numFmtId="0" fontId="13" fillId="0" borderId="0" xfId="0" applyFont="1" applyAlignment="1">
      <alignment/>
    </xf>
    <xf numFmtId="0" fontId="3" fillId="0" borderId="8" xfId="0" applyFont="1" applyBorder="1" applyAlignment="1">
      <alignment horizontal="centerContinuous"/>
    </xf>
    <xf numFmtId="0" fontId="3" fillId="0" borderId="5" xfId="0" applyFont="1" applyBorder="1" applyAlignment="1">
      <alignment horizontal="centerContinuous"/>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84" fontId="4" fillId="0" borderId="6" xfId="15" applyNumberFormat="1" applyFont="1" applyFill="1" applyBorder="1" applyAlignment="1">
      <alignment/>
    </xf>
    <xf numFmtId="43" fontId="4" fillId="0" borderId="6" xfId="15" applyFont="1" applyBorder="1" applyAlignment="1">
      <alignment/>
    </xf>
    <xf numFmtId="184" fontId="4" fillId="0" borderId="0" xfId="0" applyNumberFormat="1" applyFont="1" applyAlignment="1">
      <alignment/>
    </xf>
    <xf numFmtId="0" fontId="14" fillId="0" borderId="0" xfId="0" applyFont="1" applyAlignment="1">
      <alignment horizontal="justify" vertical="top" wrapText="1"/>
    </xf>
    <xf numFmtId="184" fontId="4" fillId="0" borderId="5" xfId="15" applyNumberFormat="1" applyFont="1" applyFill="1" applyBorder="1" applyAlignment="1">
      <alignment/>
    </xf>
    <xf numFmtId="184" fontId="4" fillId="0" borderId="0" xfId="15" applyNumberFormat="1" applyFont="1" applyFill="1" applyBorder="1" applyAlignment="1">
      <alignment/>
    </xf>
    <xf numFmtId="184" fontId="4" fillId="0" borderId="7" xfId="15" applyNumberFormat="1" applyFont="1" applyFill="1" applyBorder="1" applyAlignment="1">
      <alignment/>
    </xf>
    <xf numFmtId="184" fontId="4" fillId="0" borderId="10" xfId="15" applyNumberFormat="1" applyFont="1" applyFill="1" applyBorder="1" applyAlignment="1">
      <alignment/>
    </xf>
    <xf numFmtId="184" fontId="4" fillId="0" borderId="11" xfId="15" applyNumberFormat="1" applyFont="1" applyFill="1" applyBorder="1" applyAlignment="1">
      <alignment/>
    </xf>
    <xf numFmtId="184" fontId="4" fillId="0" borderId="12" xfId="15" applyNumberFormat="1" applyFont="1" applyFill="1" applyBorder="1" applyAlignment="1">
      <alignment/>
    </xf>
    <xf numFmtId="184" fontId="4" fillId="0" borderId="6" xfId="15" applyNumberFormat="1" applyFont="1" applyBorder="1" applyAlignment="1">
      <alignment/>
    </xf>
    <xf numFmtId="0" fontId="3" fillId="0" borderId="0" xfId="0" applyFont="1" applyAlignment="1" quotePrefix="1">
      <alignment/>
    </xf>
    <xf numFmtId="0" fontId="4" fillId="0" borderId="0" xfId="0" applyFont="1" applyFill="1" applyAlignment="1">
      <alignment vertical="top"/>
    </xf>
    <xf numFmtId="0" fontId="4" fillId="0" borderId="0" xfId="0" applyFont="1" applyAlignment="1">
      <alignment horizontal="justify" wrapText="1"/>
    </xf>
    <xf numFmtId="0" fontId="12" fillId="0" borderId="0" xfId="0" applyFont="1" applyAlignment="1">
      <alignment/>
    </xf>
    <xf numFmtId="184" fontId="4" fillId="0" borderId="0" xfId="15" applyNumberFormat="1" applyFont="1" applyBorder="1" applyAlignment="1">
      <alignment horizontal="center"/>
    </xf>
    <xf numFmtId="192" fontId="4" fillId="0" borderId="0" xfId="19" applyNumberFormat="1" applyFont="1" applyBorder="1" applyAlignment="1">
      <alignment horizontal="center"/>
    </xf>
    <xf numFmtId="0" fontId="12" fillId="0" borderId="0" xfId="0" applyFont="1" applyFill="1" applyAlignment="1">
      <alignment horizontal="justify" vertical="top" wrapText="1"/>
    </xf>
    <xf numFmtId="0" fontId="4" fillId="0" borderId="0" xfId="0" applyFont="1" applyAlignment="1">
      <alignment horizontal="justify" vertical="center" wrapText="1"/>
    </xf>
    <xf numFmtId="0" fontId="4" fillId="0" borderId="0" xfId="0" applyFont="1" applyAlignment="1">
      <alignment horizontal="left" wrapText="1"/>
    </xf>
    <xf numFmtId="0" fontId="13" fillId="0" borderId="0" xfId="0" applyFont="1" applyAlignment="1">
      <alignment horizontal="center" vertical="top" wrapText="1"/>
    </xf>
    <xf numFmtId="184" fontId="4" fillId="0" borderId="3" xfId="15" applyNumberFormat="1" applyFont="1" applyBorder="1" applyAlignment="1">
      <alignment horizontal="justify" vertical="top" wrapText="1"/>
    </xf>
    <xf numFmtId="0" fontId="4" fillId="0" borderId="0" xfId="0" applyFont="1" applyAlignment="1">
      <alignment horizontal="center" vertical="top"/>
    </xf>
    <xf numFmtId="0" fontId="4" fillId="0" borderId="0" xfId="0" applyFont="1" applyAlignment="1">
      <alignment horizontal="justify" vertical="justify" wrapText="1"/>
    </xf>
    <xf numFmtId="15" fontId="4" fillId="0" borderId="0" xfId="0" applyNumberFormat="1" applyFont="1" applyAlignment="1">
      <alignment horizontal="center"/>
    </xf>
    <xf numFmtId="0" fontId="13" fillId="0" borderId="0" xfId="0" applyFont="1" applyAlignment="1">
      <alignment horizontal="center"/>
    </xf>
    <xf numFmtId="184" fontId="4" fillId="0" borderId="0" xfId="15" applyNumberFormat="1" applyFont="1" applyAlignment="1">
      <alignment/>
    </xf>
    <xf numFmtId="184" fontId="4" fillId="0" borderId="0" xfId="0" applyNumberFormat="1" applyFont="1" applyAlignment="1">
      <alignment horizontal="right"/>
    </xf>
    <xf numFmtId="184" fontId="4" fillId="0" borderId="0" xfId="15" applyNumberFormat="1" applyFont="1" applyAlignment="1">
      <alignment horizontal="right"/>
    </xf>
    <xf numFmtId="184" fontId="4" fillId="0" borderId="13" xfId="0" applyNumberFormat="1" applyFont="1" applyBorder="1" applyAlignment="1">
      <alignment/>
    </xf>
    <xf numFmtId="0" fontId="13" fillId="0" borderId="0" xfId="0" applyFont="1" applyAlignment="1" quotePrefix="1">
      <alignment horizontal="left"/>
    </xf>
    <xf numFmtId="43" fontId="4" fillId="0" borderId="0" xfId="15" applyFont="1" applyAlignment="1">
      <alignment/>
    </xf>
    <xf numFmtId="184" fontId="4" fillId="0" borderId="2" xfId="15" applyNumberFormat="1" applyFont="1" applyBorder="1" applyAlignment="1">
      <alignment/>
    </xf>
    <xf numFmtId="184" fontId="4" fillId="0" borderId="2" xfId="0" applyNumberFormat="1" applyFont="1" applyBorder="1" applyAlignment="1">
      <alignment/>
    </xf>
    <xf numFmtId="184" fontId="4" fillId="0" borderId="1" xfId="15" applyNumberFormat="1" applyFont="1" applyBorder="1" applyAlignment="1">
      <alignment/>
    </xf>
    <xf numFmtId="184" fontId="4" fillId="0" borderId="0" xfId="15" applyNumberFormat="1" applyFont="1" applyBorder="1" applyAlignment="1">
      <alignment/>
    </xf>
    <xf numFmtId="15" fontId="4" fillId="0" borderId="0" xfId="0" applyNumberFormat="1" applyFont="1" applyAlignment="1" quotePrefix="1">
      <alignment horizontal="center"/>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184" fontId="4" fillId="0" borderId="0" xfId="0" applyNumberFormat="1" applyFont="1" applyFill="1" applyBorder="1" applyAlignment="1">
      <alignment/>
    </xf>
    <xf numFmtId="0" fontId="13" fillId="0" borderId="0" xfId="0" applyFont="1" applyFill="1" applyAlignment="1">
      <alignment/>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quotePrefix="1">
      <alignment/>
    </xf>
    <xf numFmtId="0" fontId="11" fillId="0" borderId="0" xfId="0" applyFont="1" applyAlignment="1">
      <alignment horizontal="center" vertical="center" wrapText="1"/>
    </xf>
    <xf numFmtId="0" fontId="4" fillId="0" borderId="0" xfId="0" applyFont="1" applyAlignment="1">
      <alignment horizontal="left" vertical="center"/>
    </xf>
    <xf numFmtId="0" fontId="3" fillId="0" borderId="2" xfId="0" applyFont="1" applyBorder="1" applyAlignment="1">
      <alignment horizontal="left" vertical="center"/>
    </xf>
    <xf numFmtId="0" fontId="1" fillId="0" borderId="0" xfId="0" applyFont="1" applyAlignment="1">
      <alignmen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3" fillId="0" borderId="2" xfId="0" applyFont="1" applyBorder="1" applyAlignment="1">
      <alignment vertical="center"/>
    </xf>
    <xf numFmtId="0" fontId="4" fillId="0" borderId="0" xfId="0" applyFont="1" applyFill="1" applyAlignment="1">
      <alignment horizontal="justify" vertical="top"/>
    </xf>
    <xf numFmtId="0" fontId="4" fillId="0" borderId="13" xfId="0" applyFont="1" applyBorder="1" applyAlignment="1">
      <alignment horizontal="justify" vertical="top"/>
    </xf>
    <xf numFmtId="0" fontId="3" fillId="0" borderId="0" xfId="0" applyFont="1" applyBorder="1" applyAlignment="1">
      <alignment horizontal="center" vertical="center"/>
    </xf>
    <xf numFmtId="0" fontId="4" fillId="0" borderId="0" xfId="0" applyFont="1" applyBorder="1" applyAlignment="1">
      <alignment horizontal="left" wrapText="1"/>
    </xf>
    <xf numFmtId="0" fontId="3" fillId="0" borderId="0" xfId="0" applyFont="1" applyBorder="1" applyAlignment="1">
      <alignment horizontal="left" vertical="center" wrapText="1"/>
    </xf>
    <xf numFmtId="0" fontId="1" fillId="0" borderId="0" xfId="0" applyFont="1" applyAlignment="1">
      <alignment horizontal="left" vertical="center"/>
    </xf>
    <xf numFmtId="0" fontId="4" fillId="0" borderId="0" xfId="0" applyFont="1" applyAlignment="1">
      <alignment vertical="center" wrapText="1"/>
    </xf>
    <xf numFmtId="0" fontId="4" fillId="0" borderId="0" xfId="0" applyFont="1" applyFill="1" applyAlignment="1">
      <alignment horizontal="justify" vertical="top"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justify" vertical="top" wrapText="1"/>
    </xf>
    <xf numFmtId="0" fontId="4" fillId="0" borderId="0" xfId="0" applyFont="1" applyAlignment="1">
      <alignment horizontal="justify" wrapText="1"/>
    </xf>
    <xf numFmtId="0" fontId="14" fillId="0" borderId="0" xfId="0" applyFont="1" applyAlignment="1">
      <alignment horizontal="justify" wrapText="1"/>
    </xf>
    <xf numFmtId="0" fontId="14" fillId="0" borderId="0" xfId="0" applyFont="1" applyAlignment="1">
      <alignment horizontal="justify" vertical="top" wrapText="1"/>
    </xf>
    <xf numFmtId="0" fontId="4" fillId="0" borderId="0" xfId="0" applyFont="1" applyAlignment="1">
      <alignment horizontal="left"/>
    </xf>
    <xf numFmtId="0" fontId="3" fillId="0" borderId="0" xfId="0" applyFont="1" applyAlignment="1">
      <alignment vertical="top" wrapText="1"/>
    </xf>
    <xf numFmtId="0" fontId="6" fillId="0" borderId="0" xfId="0" applyFont="1" applyAlignment="1">
      <alignment horizontal="justify" vertical="top" wrapText="1"/>
    </xf>
    <xf numFmtId="0" fontId="3" fillId="0" borderId="4" xfId="0" applyFont="1" applyBorder="1" applyAlignment="1">
      <alignment vertical="center"/>
    </xf>
    <xf numFmtId="0" fontId="4" fillId="0" borderId="0" xfId="0" applyFont="1" applyAlignment="1">
      <alignment horizontal="justify"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57"/>
  <sheetViews>
    <sheetView zoomScale="75" zoomScaleNormal="75" workbookViewId="0" topLeftCell="A1">
      <selection activeCell="C39" sqref="C39"/>
    </sheetView>
  </sheetViews>
  <sheetFormatPr defaultColWidth="9.140625" defaultRowHeight="16.5" customHeight="1"/>
  <cols>
    <col min="1" max="1" width="27.00390625" style="2" customWidth="1"/>
    <col min="2" max="2" width="11.57421875" style="2" customWidth="1"/>
    <col min="3" max="3" width="13.140625" style="2" customWidth="1"/>
    <col min="4" max="4" width="2.00390625" style="2" customWidth="1"/>
    <col min="5" max="5" width="2.421875" style="2" customWidth="1"/>
    <col min="6" max="6" width="13.28125" style="2" bestFit="1" customWidth="1"/>
    <col min="7" max="7" width="2.00390625" style="4" customWidth="1"/>
    <col min="8" max="8" width="14.140625" style="4" customWidth="1"/>
    <col min="9" max="9" width="2.00390625" style="4" customWidth="1"/>
    <col min="10" max="10" width="15.8515625" style="4" customWidth="1"/>
    <col min="11" max="11" width="0" style="2" hidden="1" customWidth="1"/>
    <col min="12" max="16384" width="7.8515625" style="2" customWidth="1"/>
  </cols>
  <sheetData>
    <row r="1" spans="1:10" ht="15" customHeight="1">
      <c r="A1" s="167" t="s">
        <v>133</v>
      </c>
      <c r="B1" s="167"/>
      <c r="C1" s="167"/>
      <c r="D1" s="167"/>
      <c r="E1" s="167"/>
      <c r="F1" s="167"/>
      <c r="G1" s="167"/>
      <c r="H1" s="167"/>
      <c r="I1" s="167"/>
      <c r="J1" s="167"/>
    </row>
    <row r="2" spans="1:10" ht="15" customHeight="1">
      <c r="A2" s="168" t="s">
        <v>117</v>
      </c>
      <c r="B2" s="168"/>
      <c r="C2" s="168"/>
      <c r="D2" s="168"/>
      <c r="E2" s="168"/>
      <c r="F2" s="168"/>
      <c r="G2" s="168"/>
      <c r="H2" s="168"/>
      <c r="I2" s="168"/>
      <c r="J2" s="168"/>
    </row>
    <row r="3" spans="1:10" ht="15" customHeight="1">
      <c r="A3" s="166" t="s">
        <v>275</v>
      </c>
      <c r="B3" s="166"/>
      <c r="C3" s="166"/>
      <c r="D3" s="166"/>
      <c r="E3" s="166"/>
      <c r="F3" s="166"/>
      <c r="G3" s="166"/>
      <c r="H3" s="166"/>
      <c r="I3" s="166"/>
      <c r="J3" s="166"/>
    </row>
    <row r="4" spans="1:10" ht="15" customHeight="1">
      <c r="A4" s="58" t="s">
        <v>209</v>
      </c>
      <c r="B4" s="36"/>
      <c r="C4" s="36"/>
      <c r="D4" s="36"/>
      <c r="E4" s="36"/>
      <c r="F4" s="36"/>
      <c r="G4" s="36"/>
      <c r="H4" s="36"/>
      <c r="I4" s="36"/>
      <c r="J4" s="36"/>
    </row>
    <row r="5" spans="1:10" ht="15" customHeight="1">
      <c r="A5" s="58" t="s">
        <v>210</v>
      </c>
      <c r="B5" s="36"/>
      <c r="C5" s="36"/>
      <c r="D5" s="36"/>
      <c r="E5" s="36"/>
      <c r="F5" s="36"/>
      <c r="G5" s="36"/>
      <c r="H5" s="36"/>
      <c r="I5" s="36"/>
      <c r="J5" s="36"/>
    </row>
    <row r="6" spans="1:10" ht="15" customHeight="1">
      <c r="A6" s="58"/>
      <c r="B6" s="36"/>
      <c r="C6" s="36"/>
      <c r="D6" s="36"/>
      <c r="E6" s="36"/>
      <c r="F6" s="36"/>
      <c r="G6" s="36"/>
      <c r="H6" s="36"/>
      <c r="I6" s="36"/>
      <c r="J6" s="36"/>
    </row>
    <row r="7" ht="16.5" customHeight="1">
      <c r="A7" s="6"/>
    </row>
    <row r="8" spans="1:10" ht="16.5" customHeight="1">
      <c r="A8" s="6"/>
      <c r="C8" s="56" t="s">
        <v>119</v>
      </c>
      <c r="D8" s="56"/>
      <c r="E8" s="56"/>
      <c r="F8" s="56"/>
      <c r="G8" s="60"/>
      <c r="H8" s="55" t="s">
        <v>120</v>
      </c>
      <c r="I8" s="55"/>
      <c r="J8" s="55"/>
    </row>
    <row r="9" spans="1:10" ht="16.5" customHeight="1">
      <c r="A9" s="6"/>
      <c r="C9" s="27"/>
      <c r="D9" s="27"/>
      <c r="E9" s="27"/>
      <c r="F9" s="27" t="s">
        <v>124</v>
      </c>
      <c r="G9" s="28"/>
      <c r="H9" s="27"/>
      <c r="I9" s="27"/>
      <c r="J9" s="27" t="s">
        <v>124</v>
      </c>
    </row>
    <row r="10" spans="1:10" ht="16.5" customHeight="1">
      <c r="A10" s="6"/>
      <c r="C10" s="27" t="s">
        <v>122</v>
      </c>
      <c r="D10" s="27"/>
      <c r="E10" s="27"/>
      <c r="F10" s="27" t="s">
        <v>125</v>
      </c>
      <c r="G10" s="28"/>
      <c r="H10" s="27" t="s">
        <v>122</v>
      </c>
      <c r="I10" s="27"/>
      <c r="J10" s="27" t="s">
        <v>125</v>
      </c>
    </row>
    <row r="11" spans="1:10" ht="16.5" customHeight="1">
      <c r="A11" s="6"/>
      <c r="C11" s="27" t="s">
        <v>123</v>
      </c>
      <c r="D11" s="27"/>
      <c r="E11" s="27"/>
      <c r="F11" s="27" t="s">
        <v>123</v>
      </c>
      <c r="G11" s="28"/>
      <c r="H11" s="27" t="s">
        <v>126</v>
      </c>
      <c r="I11" s="27"/>
      <c r="J11" s="27" t="s">
        <v>127</v>
      </c>
    </row>
    <row r="12" spans="2:10" ht="16.5" customHeight="1">
      <c r="B12" s="11"/>
      <c r="C12" s="59" t="s">
        <v>276</v>
      </c>
      <c r="D12" s="80"/>
      <c r="E12" s="59"/>
      <c r="F12" s="59" t="s">
        <v>277</v>
      </c>
      <c r="G12" s="28"/>
      <c r="H12" s="59" t="str">
        <f>+C12</f>
        <v>30-06-2004</v>
      </c>
      <c r="I12" s="59"/>
      <c r="J12" s="59" t="str">
        <f>+F12</f>
        <v>30-06-2003</v>
      </c>
    </row>
    <row r="13" spans="1:10" ht="16.5" customHeight="1" thickBot="1">
      <c r="A13" s="13"/>
      <c r="C13" s="21" t="s">
        <v>49</v>
      </c>
      <c r="D13" s="21"/>
      <c r="E13" s="59"/>
      <c r="F13" s="21" t="s">
        <v>49</v>
      </c>
      <c r="G13" s="28"/>
      <c r="H13" s="21" t="s">
        <v>49</v>
      </c>
      <c r="I13" s="59"/>
      <c r="J13" s="21" t="s">
        <v>49</v>
      </c>
    </row>
    <row r="14" ht="16.5" customHeight="1">
      <c r="A14" s="15"/>
    </row>
    <row r="15" spans="1:11" ht="27.75" customHeight="1">
      <c r="A15" s="6" t="s">
        <v>51</v>
      </c>
      <c r="C15" s="9">
        <f>H15-1274</f>
        <v>2364</v>
      </c>
      <c r="D15" s="9"/>
      <c r="E15" s="9"/>
      <c r="F15" s="9">
        <v>1261</v>
      </c>
      <c r="H15" s="9">
        <v>3638</v>
      </c>
      <c r="I15" s="9"/>
      <c r="J15" s="9">
        <v>2518</v>
      </c>
      <c r="K15" s="9">
        <v>10124</v>
      </c>
    </row>
    <row r="16" spans="1:11" ht="27.75" customHeight="1">
      <c r="A16" s="2" t="s">
        <v>61</v>
      </c>
      <c r="C16" s="9">
        <f>H16--1634</f>
        <v>-2441</v>
      </c>
      <c r="D16" s="9"/>
      <c r="E16" s="9"/>
      <c r="F16" s="9">
        <v>-12232</v>
      </c>
      <c r="G16" s="9"/>
      <c r="H16" s="9">
        <f>-979-3-2850-243</f>
        <v>-4075</v>
      </c>
      <c r="I16" s="9"/>
      <c r="J16" s="9">
        <v>-14805</v>
      </c>
      <c r="K16" s="9">
        <f>-9147-324-6548-5617</f>
        <v>-21636</v>
      </c>
    </row>
    <row r="17" spans="1:11" ht="27.75" customHeight="1">
      <c r="A17" s="2" t="s">
        <v>128</v>
      </c>
      <c r="C17" s="8">
        <f>H17-160</f>
        <v>301</v>
      </c>
      <c r="D17" s="8"/>
      <c r="E17" s="9"/>
      <c r="F17" s="8">
        <v>6323</v>
      </c>
      <c r="H17" s="8">
        <v>461</v>
      </c>
      <c r="I17" s="9"/>
      <c r="J17" s="8">
        <v>6665</v>
      </c>
      <c r="K17" s="8">
        <v>1960</v>
      </c>
    </row>
    <row r="18" spans="1:11" ht="27.75" customHeight="1">
      <c r="A18" s="6" t="s">
        <v>220</v>
      </c>
      <c r="C18" s="9">
        <f>SUM(C15:C17)</f>
        <v>224</v>
      </c>
      <c r="D18" s="9"/>
      <c r="E18" s="9"/>
      <c r="F18" s="9">
        <f>SUM(F15:F17)</f>
        <v>-4648</v>
      </c>
      <c r="H18" s="9">
        <f>SUM(H15:H17)</f>
        <v>24</v>
      </c>
      <c r="I18" s="9"/>
      <c r="J18" s="9">
        <f>SUM(J15:J17)</f>
        <v>-5622</v>
      </c>
      <c r="K18" s="9">
        <f>SUM(K15:K17)</f>
        <v>-9552</v>
      </c>
    </row>
    <row r="19" spans="1:11" ht="27.75" customHeight="1">
      <c r="A19" s="2" t="s">
        <v>129</v>
      </c>
      <c r="C19" s="8">
        <f>H19--7</f>
        <v>-7</v>
      </c>
      <c r="D19" s="9"/>
      <c r="E19" s="9"/>
      <c r="F19" s="8">
        <v>288</v>
      </c>
      <c r="G19" s="9"/>
      <c r="H19" s="8">
        <v>-14</v>
      </c>
      <c r="I19" s="9"/>
      <c r="J19" s="8">
        <v>219</v>
      </c>
      <c r="K19" s="8">
        <v>-573</v>
      </c>
    </row>
    <row r="20" spans="1:11" ht="27.75" customHeight="1">
      <c r="A20" s="6" t="s">
        <v>219</v>
      </c>
      <c r="C20" s="9">
        <f>SUM(C18:C19)</f>
        <v>217</v>
      </c>
      <c r="D20" s="9"/>
      <c r="E20" s="9"/>
      <c r="F20" s="9">
        <f>SUM(F18:F19)</f>
        <v>-4360</v>
      </c>
      <c r="G20" s="9"/>
      <c r="H20" s="9">
        <f>SUM(H18:H19)</f>
        <v>10</v>
      </c>
      <c r="I20" s="9"/>
      <c r="J20" s="9">
        <f>SUM(J18:J19)</f>
        <v>-5403</v>
      </c>
      <c r="K20" s="9"/>
    </row>
    <row r="21" spans="1:11" ht="27.75" customHeight="1">
      <c r="A21" s="2" t="s">
        <v>213</v>
      </c>
      <c r="C21" s="8">
        <v>0</v>
      </c>
      <c r="D21" s="9"/>
      <c r="E21" s="9"/>
      <c r="F21" s="8">
        <v>0</v>
      </c>
      <c r="G21" s="9"/>
      <c r="H21" s="8">
        <v>0</v>
      </c>
      <c r="I21" s="9"/>
      <c r="J21" s="8">
        <v>0</v>
      </c>
      <c r="K21" s="9"/>
    </row>
    <row r="22" spans="1:11" ht="28.5" customHeight="1" hidden="1">
      <c r="A22" s="16" t="s">
        <v>130</v>
      </c>
      <c r="C22" s="4">
        <f>C18+C19</f>
        <v>217</v>
      </c>
      <c r="D22" s="4">
        <v>-1043</v>
      </c>
      <c r="E22" s="4"/>
      <c r="F22" s="4">
        <f>F18+F19</f>
        <v>-4360</v>
      </c>
      <c r="H22" s="4">
        <f>H18+H19</f>
        <v>10</v>
      </c>
      <c r="J22" s="4">
        <f>J18+J19</f>
        <v>-5403</v>
      </c>
      <c r="K22" s="4">
        <f>K18+K19</f>
        <v>-10125</v>
      </c>
    </row>
    <row r="23" spans="1:11" ht="27.75" customHeight="1" hidden="1">
      <c r="A23" s="2" t="s">
        <v>131</v>
      </c>
      <c r="B23" s="17"/>
      <c r="C23" s="8">
        <v>0</v>
      </c>
      <c r="D23" s="9">
        <v>0</v>
      </c>
      <c r="E23" s="9"/>
      <c r="F23" s="8">
        <v>0</v>
      </c>
      <c r="H23" s="8">
        <f>+D23</f>
        <v>0</v>
      </c>
      <c r="J23" s="8">
        <v>0</v>
      </c>
      <c r="K23" s="8">
        <v>17940</v>
      </c>
    </row>
    <row r="24" spans="1:11" ht="27.75" customHeight="1">
      <c r="A24" s="16" t="s">
        <v>215</v>
      </c>
      <c r="C24" s="4">
        <f>SUM(C20:C21)</f>
        <v>217</v>
      </c>
      <c r="D24" s="4"/>
      <c r="E24" s="4"/>
      <c r="F24" s="4">
        <f>SUM(F20:F21)</f>
        <v>-4360</v>
      </c>
      <c r="H24" s="4">
        <f>SUM(H20:H21)</f>
        <v>10</v>
      </c>
      <c r="J24" s="4">
        <f>SUM(J20:J21)</f>
        <v>-5403</v>
      </c>
      <c r="K24" s="4">
        <f>K22+K23</f>
        <v>7815</v>
      </c>
    </row>
    <row r="25" spans="1:11" ht="27.75" customHeight="1">
      <c r="A25" s="23" t="s">
        <v>46</v>
      </c>
      <c r="C25" s="8">
        <f>H25-0</f>
        <v>186</v>
      </c>
      <c r="D25" s="8"/>
      <c r="E25" s="4"/>
      <c r="F25" s="8">
        <v>-319</v>
      </c>
      <c r="H25" s="8">
        <v>186</v>
      </c>
      <c r="J25" s="8">
        <v>-319</v>
      </c>
      <c r="K25" s="8">
        <v>7</v>
      </c>
    </row>
    <row r="26" spans="1:11" ht="27.75" customHeight="1">
      <c r="A26" s="16" t="s">
        <v>214</v>
      </c>
      <c r="C26" s="4">
        <f>SUM(C24:C25)</f>
        <v>403</v>
      </c>
      <c r="D26" s="4"/>
      <c r="E26" s="4"/>
      <c r="F26" s="4">
        <f>SUM(F24:F25)</f>
        <v>-4679</v>
      </c>
      <c r="H26" s="4">
        <f>H24+H25</f>
        <v>196</v>
      </c>
      <c r="J26" s="4">
        <f>SUM(J24:J25)</f>
        <v>-5722</v>
      </c>
      <c r="K26" s="4">
        <f>K24+K25</f>
        <v>7822</v>
      </c>
    </row>
    <row r="27" spans="1:11" ht="27.75" customHeight="1">
      <c r="A27" s="2" t="s">
        <v>52</v>
      </c>
      <c r="C27" s="8">
        <f>+G27</f>
        <v>0</v>
      </c>
      <c r="D27" s="8"/>
      <c r="E27" s="9"/>
      <c r="F27" s="8">
        <v>0</v>
      </c>
      <c r="H27" s="8">
        <v>0</v>
      </c>
      <c r="J27" s="8">
        <v>0</v>
      </c>
      <c r="K27" s="8">
        <v>0</v>
      </c>
    </row>
    <row r="28" spans="1:11" ht="27.75" customHeight="1" thickBot="1">
      <c r="A28" s="16" t="s">
        <v>216</v>
      </c>
      <c r="C28" s="7">
        <f>C26+C27</f>
        <v>403</v>
      </c>
      <c r="D28" s="7"/>
      <c r="E28" s="4"/>
      <c r="F28" s="7">
        <f>F26+F27</f>
        <v>-4679</v>
      </c>
      <c r="H28" s="7">
        <f>H26+H27</f>
        <v>196</v>
      </c>
      <c r="J28" s="7">
        <f>J26+J27</f>
        <v>-5722</v>
      </c>
      <c r="K28" s="7">
        <f>K26+K27</f>
        <v>7822</v>
      </c>
    </row>
    <row r="29" spans="1:11" ht="27.75" customHeight="1" thickTop="1">
      <c r="A29" s="16"/>
      <c r="C29" s="9"/>
      <c r="D29" s="9"/>
      <c r="E29" s="4"/>
      <c r="F29" s="9"/>
      <c r="H29" s="9"/>
      <c r="J29" s="9"/>
      <c r="K29" s="9"/>
    </row>
    <row r="30" spans="1:11" ht="27.75" customHeight="1">
      <c r="A30" s="6" t="s">
        <v>225</v>
      </c>
      <c r="C30" s="4"/>
      <c r="D30" s="4"/>
      <c r="E30" s="4"/>
      <c r="F30" s="4"/>
      <c r="K30" s="4"/>
    </row>
    <row r="31" spans="1:11" ht="27.75" customHeight="1" thickBot="1">
      <c r="A31" s="6" t="s">
        <v>224</v>
      </c>
      <c r="C31" s="73">
        <f>(C28/331867)*100</f>
        <v>0.12143418899739956</v>
      </c>
      <c r="D31" s="73"/>
      <c r="E31" s="9"/>
      <c r="F31" s="73">
        <f aca="true" t="shared" si="0" ref="F31:K31">(F28/331867)*100</f>
        <v>-1.4099021596000807</v>
      </c>
      <c r="G31" s="34"/>
      <c r="H31" s="73">
        <f>(H28/331867)*100</f>
        <v>0.05905980407813974</v>
      </c>
      <c r="I31" s="34"/>
      <c r="J31" s="73">
        <f t="shared" si="0"/>
        <v>-1.7241846884444672</v>
      </c>
      <c r="K31" s="18">
        <f t="shared" si="0"/>
        <v>2.356968303567393</v>
      </c>
    </row>
    <row r="32" spans="1:11" ht="27.75" customHeight="1" thickBot="1">
      <c r="A32" s="6" t="s">
        <v>211</v>
      </c>
      <c r="C32" s="84" t="s">
        <v>175</v>
      </c>
      <c r="D32" s="74"/>
      <c r="E32" s="75"/>
      <c r="F32" s="84" t="s">
        <v>175</v>
      </c>
      <c r="G32" s="76"/>
      <c r="H32" s="84" t="s">
        <v>175</v>
      </c>
      <c r="I32" s="76"/>
      <c r="J32" s="84" t="s">
        <v>175</v>
      </c>
      <c r="K32" s="18">
        <v>0</v>
      </c>
    </row>
    <row r="33" ht="17.25" customHeight="1"/>
    <row r="34" ht="15.75" customHeight="1"/>
    <row r="35" spans="1:10" ht="16.5" customHeight="1">
      <c r="A35" s="165" t="s">
        <v>171</v>
      </c>
      <c r="B35" s="165"/>
      <c r="C35" s="165"/>
      <c r="D35" s="165"/>
      <c r="E35" s="165"/>
      <c r="F35" s="165"/>
      <c r="G35" s="165"/>
      <c r="H35" s="165"/>
      <c r="I35" s="165"/>
      <c r="J35" s="165"/>
    </row>
    <row r="36" spans="1:10" ht="16.5" customHeight="1">
      <c r="A36" s="165" t="s">
        <v>253</v>
      </c>
      <c r="B36" s="165"/>
      <c r="C36" s="165"/>
      <c r="D36" s="165"/>
      <c r="E36" s="165"/>
      <c r="F36" s="165"/>
      <c r="G36" s="165"/>
      <c r="H36" s="165"/>
      <c r="I36" s="165"/>
      <c r="J36" s="165"/>
    </row>
    <row r="257" ht="16.5" customHeight="1">
      <c r="B257" s="79" t="s">
        <v>205</v>
      </c>
    </row>
  </sheetData>
  <mergeCells count="5">
    <mergeCell ref="A36:J36"/>
    <mergeCell ref="A3:J3"/>
    <mergeCell ref="A1:J1"/>
    <mergeCell ref="A2:J2"/>
    <mergeCell ref="A35:J35"/>
  </mergeCells>
  <printOptions horizontalCentered="1" verticalCentered="1"/>
  <pageMargins left="0.74" right="0.62"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252"/>
  <sheetViews>
    <sheetView zoomScale="75" zoomScaleNormal="75" workbookViewId="0" topLeftCell="A50">
      <selection activeCell="C46" sqref="C46"/>
    </sheetView>
  </sheetViews>
  <sheetFormatPr defaultColWidth="9.140625" defaultRowHeight="15" customHeight="1"/>
  <cols>
    <col min="1" max="1" width="33.00390625" style="2" customWidth="1"/>
    <col min="2" max="2" width="13.28125" style="2" customWidth="1"/>
    <col min="3" max="3" width="16.57421875" style="2" customWidth="1"/>
    <col min="4" max="4" width="1.8515625" style="2" customWidth="1"/>
    <col min="5" max="5" width="13.7109375" style="2" hidden="1" customWidth="1"/>
    <col min="6" max="6" width="2.57421875" style="2" hidden="1" customWidth="1"/>
    <col min="7" max="7" width="15.8515625" style="4" customWidth="1"/>
    <col min="8" max="16384" width="7.8515625" style="2" customWidth="1"/>
  </cols>
  <sheetData>
    <row r="1" spans="1:7" ht="15" customHeight="1">
      <c r="A1" s="30" t="str">
        <f>+'Condensed Income Statement'!A1:J1</f>
        <v>INNOVEST BERHAD (6098 - D)</v>
      </c>
      <c r="B1" s="1"/>
      <c r="C1" s="1"/>
      <c r="D1" s="1"/>
      <c r="E1" s="1"/>
      <c r="F1" s="1"/>
      <c r="G1" s="56"/>
    </row>
    <row r="2" spans="1:7" ht="15" customHeight="1">
      <c r="A2" s="168" t="s">
        <v>134</v>
      </c>
      <c r="B2" s="168"/>
      <c r="C2" s="168"/>
      <c r="D2" s="168"/>
      <c r="E2" s="168"/>
      <c r="F2" s="168"/>
      <c r="G2" s="168"/>
    </row>
    <row r="3" spans="1:7" ht="15" customHeight="1">
      <c r="A3" s="170" t="s">
        <v>278</v>
      </c>
      <c r="B3" s="170"/>
      <c r="C3" s="170"/>
      <c r="D3" s="170"/>
      <c r="E3" s="170"/>
      <c r="F3" s="170"/>
      <c r="G3" s="170"/>
    </row>
    <row r="4" spans="1:7" ht="35.25" customHeight="1">
      <c r="A4" s="172" t="s">
        <v>272</v>
      </c>
      <c r="B4" s="172"/>
      <c r="C4" s="172"/>
      <c r="D4" s="172"/>
      <c r="E4" s="172"/>
      <c r="F4" s="172"/>
      <c r="G4" s="172"/>
    </row>
    <row r="5" spans="1:7" ht="15" customHeight="1">
      <c r="A5" s="58"/>
      <c r="B5" s="36"/>
      <c r="C5" s="36"/>
      <c r="D5" s="36"/>
      <c r="E5" s="36"/>
      <c r="F5" s="36"/>
      <c r="G5" s="36"/>
    </row>
    <row r="6" spans="1:7" ht="15" customHeight="1">
      <c r="A6" s="36"/>
      <c r="B6" s="36"/>
      <c r="C6" s="36"/>
      <c r="D6" s="36"/>
      <c r="E6" s="36"/>
      <c r="F6" s="36"/>
      <c r="G6" s="62" t="s">
        <v>262</v>
      </c>
    </row>
    <row r="7" spans="3:7" ht="15" customHeight="1">
      <c r="C7" s="5" t="s">
        <v>135</v>
      </c>
      <c r="E7" s="5" t="s">
        <v>135</v>
      </c>
      <c r="F7" s="5"/>
      <c r="G7" s="14" t="s">
        <v>137</v>
      </c>
    </row>
    <row r="8" spans="2:7" ht="15" customHeight="1">
      <c r="B8" s="5"/>
      <c r="C8" s="14" t="s">
        <v>136</v>
      </c>
      <c r="D8" s="1"/>
      <c r="E8" s="14" t="s">
        <v>136</v>
      </c>
      <c r="F8" s="14"/>
      <c r="G8" s="14" t="s">
        <v>138</v>
      </c>
    </row>
    <row r="9" spans="2:7" ht="15" customHeight="1">
      <c r="B9" s="5"/>
      <c r="C9" s="61" t="s">
        <v>276</v>
      </c>
      <c r="E9" s="61" t="s">
        <v>121</v>
      </c>
      <c r="F9" s="61"/>
      <c r="G9" s="63" t="s">
        <v>261</v>
      </c>
    </row>
    <row r="10" spans="2:7" ht="15" customHeight="1">
      <c r="B10" s="5"/>
      <c r="C10" s="27" t="s">
        <v>49</v>
      </c>
      <c r="E10" s="27" t="s">
        <v>49</v>
      </c>
      <c r="F10" s="27"/>
      <c r="G10" s="28" t="s">
        <v>49</v>
      </c>
    </row>
    <row r="11" ht="15" customHeight="1">
      <c r="B11" s="5"/>
    </row>
    <row r="12" spans="1:7" ht="15" customHeight="1">
      <c r="A12" s="39" t="s">
        <v>43</v>
      </c>
      <c r="B12" s="40"/>
      <c r="C12" s="41">
        <v>30259</v>
      </c>
      <c r="D12" s="42"/>
      <c r="E12" s="41">
        <v>40381</v>
      </c>
      <c r="G12" s="41">
        <v>30770</v>
      </c>
    </row>
    <row r="13" spans="1:7" ht="15" customHeight="1">
      <c r="A13" s="39" t="s">
        <v>59</v>
      </c>
      <c r="B13" s="40"/>
      <c r="C13" s="41">
        <v>3</v>
      </c>
      <c r="D13" s="42"/>
      <c r="E13" s="41">
        <v>3</v>
      </c>
      <c r="G13" s="41">
        <v>3</v>
      </c>
    </row>
    <row r="14" spans="1:7" ht="15" customHeight="1">
      <c r="A14" s="39"/>
      <c r="B14" s="40"/>
      <c r="C14" s="41"/>
      <c r="D14" s="42"/>
      <c r="E14" s="41"/>
      <c r="G14" s="41"/>
    </row>
    <row r="15" spans="1:7" ht="15" customHeight="1">
      <c r="A15" s="39" t="s">
        <v>44</v>
      </c>
      <c r="B15" s="40"/>
      <c r="C15" s="41"/>
      <c r="D15" s="42"/>
      <c r="E15" s="41"/>
      <c r="G15" s="41"/>
    </row>
    <row r="16" spans="1:9" ht="15" customHeight="1">
      <c r="A16" s="42" t="s">
        <v>142</v>
      </c>
      <c r="B16" s="40"/>
      <c r="C16" s="43">
        <v>3000</v>
      </c>
      <c r="D16" s="42"/>
      <c r="E16" s="43">
        <v>23200</v>
      </c>
      <c r="G16" s="43">
        <v>3000</v>
      </c>
      <c r="I16" s="10"/>
    </row>
    <row r="17" spans="1:9" ht="15" customHeight="1">
      <c r="A17" s="42" t="s">
        <v>139</v>
      </c>
      <c r="B17" s="40"/>
      <c r="C17" s="44">
        <f>267-20-14</f>
        <v>233</v>
      </c>
      <c r="D17" s="42"/>
      <c r="E17" s="44">
        <f>304+2024</f>
        <v>2328</v>
      </c>
      <c r="G17" s="44">
        <v>304</v>
      </c>
      <c r="I17" s="10"/>
    </row>
    <row r="18" spans="1:9" ht="15" customHeight="1">
      <c r="A18" s="42" t="s">
        <v>140</v>
      </c>
      <c r="B18" s="40"/>
      <c r="C18" s="44">
        <f>8672-6493+15581-13982</f>
        <v>3778</v>
      </c>
      <c r="D18" s="42"/>
      <c r="E18" s="44">
        <f>17188-16131+19968-14211</f>
        <v>6814</v>
      </c>
      <c r="G18" s="44">
        <f>967+3603</f>
        <v>4570</v>
      </c>
      <c r="I18" s="10"/>
    </row>
    <row r="19" spans="1:9" ht="15" customHeight="1">
      <c r="A19" s="42" t="s">
        <v>143</v>
      </c>
      <c r="B19" s="40"/>
      <c r="C19" s="44">
        <v>2</v>
      </c>
      <c r="D19" s="42"/>
      <c r="E19" s="44">
        <v>1040</v>
      </c>
      <c r="G19" s="44">
        <v>1069</v>
      </c>
      <c r="I19" s="10"/>
    </row>
    <row r="20" spans="1:7" ht="15" customHeight="1">
      <c r="A20" s="42" t="s">
        <v>141</v>
      </c>
      <c r="B20" s="40"/>
      <c r="C20" s="45">
        <f>17+919+2</f>
        <v>938</v>
      </c>
      <c r="D20" s="42"/>
      <c r="E20" s="45">
        <f>28+810</f>
        <v>838</v>
      </c>
      <c r="G20" s="45">
        <v>700</v>
      </c>
    </row>
    <row r="21" spans="1:7" ht="15" customHeight="1">
      <c r="A21" s="42"/>
      <c r="B21" s="40"/>
      <c r="C21" s="46">
        <f>SUM(C16:C20)</f>
        <v>7951</v>
      </c>
      <c r="D21" s="42"/>
      <c r="E21" s="46">
        <f>SUM(E16:E20)</f>
        <v>34220</v>
      </c>
      <c r="G21" s="46">
        <f>SUM(G16:G20)</f>
        <v>9643</v>
      </c>
    </row>
    <row r="22" spans="1:7" ht="15" customHeight="1">
      <c r="A22" s="42"/>
      <c r="B22" s="40"/>
      <c r="C22" s="43"/>
      <c r="D22" s="42"/>
      <c r="E22" s="43"/>
      <c r="G22" s="44"/>
    </row>
    <row r="23" spans="1:7" ht="15" customHeight="1">
      <c r="A23" s="39" t="s">
        <v>45</v>
      </c>
      <c r="B23" s="40"/>
      <c r="C23" s="44"/>
      <c r="D23" s="42"/>
      <c r="E23" s="44"/>
      <c r="G23" s="44"/>
    </row>
    <row r="24" spans="1:9" ht="15" customHeight="1">
      <c r="A24" s="42" t="s">
        <v>144</v>
      </c>
      <c r="B24" s="40"/>
      <c r="C24" s="44">
        <f>9376+12396</f>
        <v>21772</v>
      </c>
      <c r="D24" s="42"/>
      <c r="E24" s="44">
        <f>11302+38928+3722</f>
        <v>53952</v>
      </c>
      <c r="G24" s="44">
        <f>9392+15103+27</f>
        <v>24522</v>
      </c>
      <c r="H24" s="10"/>
      <c r="I24" s="10"/>
    </row>
    <row r="25" spans="1:9" ht="15" customHeight="1">
      <c r="A25" s="42" t="s">
        <v>145</v>
      </c>
      <c r="B25" s="40"/>
      <c r="C25" s="44">
        <v>30</v>
      </c>
      <c r="D25" s="42"/>
      <c r="E25" s="44">
        <v>540</v>
      </c>
      <c r="G25" s="44">
        <v>28</v>
      </c>
      <c r="I25" s="10"/>
    </row>
    <row r="26" spans="1:7" ht="15" customHeight="1">
      <c r="A26" s="42" t="s">
        <v>151</v>
      </c>
      <c r="B26" s="40"/>
      <c r="C26" s="44"/>
      <c r="D26" s="42"/>
      <c r="E26" s="44"/>
      <c r="G26" s="44"/>
    </row>
    <row r="27" spans="1:9" ht="15" customHeight="1">
      <c r="A27" s="42" t="s">
        <v>152</v>
      </c>
      <c r="B27" s="40"/>
      <c r="C27" s="44">
        <v>383</v>
      </c>
      <c r="D27" s="42"/>
      <c r="E27" s="44">
        <v>593</v>
      </c>
      <c r="G27" s="44">
        <v>0</v>
      </c>
      <c r="I27" s="10"/>
    </row>
    <row r="28" spans="1:9" ht="15" customHeight="1" hidden="1">
      <c r="A28" s="42" t="s">
        <v>153</v>
      </c>
      <c r="B28" s="40"/>
      <c r="C28" s="44">
        <v>0</v>
      </c>
      <c r="D28" s="42"/>
      <c r="E28" s="44">
        <f>348+310</f>
        <v>658</v>
      </c>
      <c r="G28" s="44">
        <v>0</v>
      </c>
      <c r="I28" s="10"/>
    </row>
    <row r="29" spans="1:7" ht="15" customHeight="1">
      <c r="A29" s="42" t="s">
        <v>146</v>
      </c>
      <c r="B29" s="40"/>
      <c r="C29" s="44">
        <v>12407</v>
      </c>
      <c r="D29" s="42"/>
      <c r="E29" s="44">
        <v>11254</v>
      </c>
      <c r="G29" s="44">
        <v>12426</v>
      </c>
    </row>
    <row r="30" spans="1:7" ht="15" customHeight="1">
      <c r="A30" s="85"/>
      <c r="B30" s="40"/>
      <c r="C30" s="46">
        <f>SUM(C24:C29)</f>
        <v>34592</v>
      </c>
      <c r="D30" s="42"/>
      <c r="E30" s="46">
        <f>SUM(E24:E29)</f>
        <v>66997</v>
      </c>
      <c r="G30" s="46">
        <f>SUM(G24:G29)</f>
        <v>36976</v>
      </c>
    </row>
    <row r="31" spans="1:7" ht="15" customHeight="1">
      <c r="A31" s="42"/>
      <c r="B31" s="40"/>
      <c r="C31" s="41"/>
      <c r="D31" s="42"/>
      <c r="E31" s="41"/>
      <c r="G31" s="41"/>
    </row>
    <row r="32" spans="1:7" ht="15" customHeight="1">
      <c r="A32" s="39" t="s">
        <v>147</v>
      </c>
      <c r="B32" s="40"/>
      <c r="C32" s="41">
        <f>C21-C30</f>
        <v>-26641</v>
      </c>
      <c r="D32" s="42"/>
      <c r="E32" s="41">
        <f>E21-E30</f>
        <v>-32777</v>
      </c>
      <c r="G32" s="41">
        <f>G21-G30</f>
        <v>-27333</v>
      </c>
    </row>
    <row r="33" spans="1:7" ht="15" customHeight="1">
      <c r="A33" s="42"/>
      <c r="B33" s="40"/>
      <c r="C33" s="41"/>
      <c r="D33" s="42"/>
      <c r="E33" s="41"/>
      <c r="G33" s="41"/>
    </row>
    <row r="34" spans="1:7" ht="15" customHeight="1" thickBot="1">
      <c r="A34" s="42"/>
      <c r="B34" s="40"/>
      <c r="C34" s="47">
        <f>C12+C13+C32</f>
        <v>3621</v>
      </c>
      <c r="D34" s="42"/>
      <c r="E34" s="47">
        <f>E12+E13+E32</f>
        <v>7607</v>
      </c>
      <c r="G34" s="47">
        <f>G12+G13+G32</f>
        <v>3440</v>
      </c>
    </row>
    <row r="35" spans="1:7" ht="15" customHeight="1" thickTop="1">
      <c r="A35" s="42"/>
      <c r="B35" s="40"/>
      <c r="C35" s="41"/>
      <c r="D35" s="42"/>
      <c r="E35" s="41"/>
      <c r="G35" s="41"/>
    </row>
    <row r="36" spans="1:8" ht="15" customHeight="1">
      <c r="A36" s="42" t="s">
        <v>47</v>
      </c>
      <c r="B36" s="40"/>
      <c r="C36" s="42"/>
      <c r="D36" s="42"/>
      <c r="E36" s="42"/>
      <c r="G36" s="42"/>
      <c r="H36" s="10"/>
    </row>
    <row r="37" spans="1:7" ht="15" customHeight="1">
      <c r="A37" s="39"/>
      <c r="B37" s="40"/>
      <c r="C37" s="42"/>
      <c r="D37" s="42"/>
      <c r="E37" s="42"/>
      <c r="G37" s="42"/>
    </row>
    <row r="38" spans="1:7" ht="15" customHeight="1">
      <c r="A38" s="42" t="s">
        <v>48</v>
      </c>
      <c r="B38" s="40"/>
      <c r="C38" s="41">
        <v>331867</v>
      </c>
      <c r="D38" s="42"/>
      <c r="E38" s="41">
        <v>331867</v>
      </c>
      <c r="G38" s="41">
        <v>331867</v>
      </c>
    </row>
    <row r="39" spans="1:7" ht="15" customHeight="1">
      <c r="A39" s="42" t="s">
        <v>50</v>
      </c>
      <c r="B39" s="40"/>
      <c r="C39" s="48">
        <f>22603-360124+'Condensed Income Statement'!H28+4112</f>
        <v>-333213</v>
      </c>
      <c r="D39" s="42"/>
      <c r="E39" s="48">
        <f>22603-329822-1043-21707</f>
        <v>-329969</v>
      </c>
      <c r="G39" s="48">
        <f>-360124+4112+22603</f>
        <v>-333409</v>
      </c>
    </row>
    <row r="40" spans="1:7" ht="15" customHeight="1">
      <c r="A40" s="39" t="s">
        <v>148</v>
      </c>
      <c r="B40" s="40"/>
      <c r="C40" s="41">
        <f>SUM(C38:C39)</f>
        <v>-1346</v>
      </c>
      <c r="D40" s="42"/>
      <c r="E40" s="41">
        <f>SUM(E38:E39)</f>
        <v>1898</v>
      </c>
      <c r="G40" s="41">
        <f>SUM(G38:G39)</f>
        <v>-1542</v>
      </c>
    </row>
    <row r="41" spans="1:7" ht="15" customHeight="1">
      <c r="A41" s="42" t="s">
        <v>154</v>
      </c>
      <c r="B41" s="40"/>
      <c r="C41" s="41">
        <v>4568</v>
      </c>
      <c r="D41" s="42"/>
      <c r="E41" s="41">
        <v>4568</v>
      </c>
      <c r="G41" s="41">
        <v>4568</v>
      </c>
    </row>
    <row r="42" spans="1:7" ht="15" customHeight="1">
      <c r="A42" s="42" t="s">
        <v>149</v>
      </c>
      <c r="B42" s="40"/>
      <c r="C42" s="41">
        <v>388</v>
      </c>
      <c r="D42" s="42"/>
      <c r="E42" s="41">
        <v>388</v>
      </c>
      <c r="G42" s="41">
        <v>388</v>
      </c>
    </row>
    <row r="43" spans="1:7" ht="15" customHeight="1">
      <c r="A43" s="42" t="s">
        <v>150</v>
      </c>
      <c r="B43" s="40"/>
      <c r="C43" s="41"/>
      <c r="D43" s="42"/>
      <c r="E43" s="41"/>
      <c r="G43" s="41"/>
    </row>
    <row r="44" spans="1:7" ht="15" customHeight="1">
      <c r="A44" s="42" t="s">
        <v>145</v>
      </c>
      <c r="B44" s="40"/>
      <c r="C44" s="33">
        <v>11</v>
      </c>
      <c r="D44" s="64"/>
      <c r="E44" s="33">
        <v>31</v>
      </c>
      <c r="F44" s="13"/>
      <c r="G44" s="33">
        <v>26</v>
      </c>
    </row>
    <row r="45" spans="1:7" ht="15" customHeight="1">
      <c r="A45" s="42"/>
      <c r="B45" s="40"/>
      <c r="C45" s="41"/>
      <c r="D45" s="42"/>
      <c r="E45" s="41"/>
      <c r="G45" s="41"/>
    </row>
    <row r="46" spans="1:7" ht="15" customHeight="1" thickBot="1">
      <c r="A46" s="42"/>
      <c r="B46" s="40"/>
      <c r="C46" s="47">
        <f>+C40+C41+C42+C44</f>
        <v>3621</v>
      </c>
      <c r="D46" s="42"/>
      <c r="E46" s="47" t="e">
        <f>+E40+E41+E42+#REF!</f>
        <v>#REF!</v>
      </c>
      <c r="G46" s="47">
        <f>+G40+G41+G42+G44</f>
        <v>3440</v>
      </c>
    </row>
    <row r="47" spans="1:7" ht="15" customHeight="1" thickTop="1">
      <c r="A47" s="42"/>
      <c r="B47" s="40"/>
      <c r="C47" s="33"/>
      <c r="D47" s="42"/>
      <c r="E47" s="33"/>
      <c r="F47" s="33"/>
      <c r="G47" s="33"/>
    </row>
    <row r="48" spans="1:7" ht="15" customHeight="1">
      <c r="A48" s="42" t="s">
        <v>207</v>
      </c>
      <c r="B48" s="40"/>
      <c r="C48" s="81">
        <f>(+C40+C41)/C38</f>
        <v>0.009708708609171746</v>
      </c>
      <c r="D48" s="42"/>
      <c r="E48" s="65">
        <f>+E40/E38</f>
        <v>0.005719158578587205</v>
      </c>
      <c r="F48" s="65"/>
      <c r="G48" s="81">
        <f>(+G40+G41)/G38</f>
        <v>0.009118110568390349</v>
      </c>
    </row>
    <row r="49" spans="1:7" ht="15" customHeight="1">
      <c r="A49" s="42"/>
      <c r="B49" s="40"/>
      <c r="C49" s="65"/>
      <c r="D49" s="42"/>
      <c r="E49" s="65"/>
      <c r="F49" s="65"/>
      <c r="G49" s="65"/>
    </row>
    <row r="50" spans="1:7" ht="15" customHeight="1">
      <c r="A50" s="42"/>
      <c r="B50" s="40"/>
      <c r="C50" s="33"/>
      <c r="D50" s="42"/>
      <c r="E50" s="42"/>
      <c r="F50" s="42"/>
      <c r="G50" s="33"/>
    </row>
    <row r="51" spans="1:7" ht="36" customHeight="1">
      <c r="A51" s="171" t="s">
        <v>271</v>
      </c>
      <c r="B51" s="171"/>
      <c r="C51" s="171"/>
      <c r="D51" s="171"/>
      <c r="E51" s="171"/>
      <c r="F51" s="171"/>
      <c r="G51" s="171"/>
    </row>
    <row r="52" spans="1:7" ht="15" customHeight="1">
      <c r="A52" s="169"/>
      <c r="B52" s="169"/>
      <c r="C52" s="169"/>
      <c r="D52" s="169"/>
      <c r="E52" s="169"/>
      <c r="F52" s="169"/>
      <c r="G52" s="169"/>
    </row>
    <row r="53" spans="1:7" ht="15" customHeight="1">
      <c r="A53" s="169"/>
      <c r="B53" s="169"/>
      <c r="C53" s="169"/>
      <c r="D53" s="169"/>
      <c r="E53" s="169"/>
      <c r="F53" s="169"/>
      <c r="G53" s="169"/>
    </row>
    <row r="54" spans="1:7" ht="15" customHeight="1">
      <c r="A54" s="42"/>
      <c r="B54" s="40"/>
      <c r="C54" s="42"/>
      <c r="D54" s="42"/>
      <c r="E54" s="42"/>
      <c r="F54" s="42"/>
      <c r="G54" s="41"/>
    </row>
    <row r="55" spans="1:7" ht="15" customHeight="1">
      <c r="A55" s="42"/>
      <c r="B55" s="40"/>
      <c r="C55" s="42"/>
      <c r="D55" s="42"/>
      <c r="E55" s="42"/>
      <c r="F55" s="42"/>
      <c r="G55" s="41"/>
    </row>
    <row r="56" spans="1:7" ht="15" customHeight="1">
      <c r="A56" s="42"/>
      <c r="B56" s="40"/>
      <c r="C56" s="42"/>
      <c r="D56" s="42"/>
      <c r="E56" s="42"/>
      <c r="F56" s="42"/>
      <c r="G56" s="41"/>
    </row>
    <row r="57" ht="15" customHeight="1">
      <c r="B57" s="5"/>
    </row>
    <row r="58" ht="15" customHeight="1">
      <c r="B58" s="5"/>
    </row>
    <row r="59" ht="15" customHeight="1">
      <c r="B59" s="5"/>
    </row>
    <row r="60" ht="15" customHeight="1">
      <c r="B60" s="5"/>
    </row>
    <row r="61" ht="15" customHeight="1">
      <c r="B61" s="5"/>
    </row>
    <row r="62" ht="15" customHeight="1">
      <c r="B62" s="5"/>
    </row>
    <row r="63" ht="15" customHeight="1">
      <c r="B63" s="5"/>
    </row>
    <row r="64" ht="15" customHeight="1">
      <c r="B64" s="5"/>
    </row>
    <row r="65" ht="15" customHeight="1">
      <c r="B65" s="5"/>
    </row>
    <row r="66" ht="15" customHeight="1">
      <c r="B66" s="5"/>
    </row>
    <row r="67" ht="15" customHeight="1">
      <c r="B67" s="5"/>
    </row>
    <row r="68" ht="15" customHeight="1">
      <c r="B68" s="5"/>
    </row>
    <row r="69" ht="15" customHeight="1">
      <c r="B69" s="5"/>
    </row>
    <row r="70" ht="15" customHeight="1">
      <c r="B70" s="5"/>
    </row>
    <row r="71" ht="15" customHeight="1">
      <c r="B71" s="5"/>
    </row>
    <row r="72" ht="15" customHeight="1">
      <c r="B72" s="5"/>
    </row>
    <row r="73" ht="15" customHeight="1">
      <c r="B73" s="5"/>
    </row>
    <row r="74" ht="15" customHeight="1">
      <c r="B74" s="5"/>
    </row>
    <row r="75" ht="15" customHeight="1">
      <c r="B75" s="5"/>
    </row>
    <row r="76" ht="15" customHeight="1">
      <c r="B76" s="5"/>
    </row>
    <row r="77" ht="15" customHeight="1">
      <c r="B77" s="5"/>
    </row>
    <row r="78" ht="15" customHeight="1">
      <c r="B78" s="5"/>
    </row>
    <row r="79" ht="15" customHeight="1">
      <c r="B79" s="5"/>
    </row>
    <row r="80" ht="15" customHeight="1">
      <c r="B80" s="5"/>
    </row>
    <row r="252" ht="15" customHeight="1">
      <c r="B252" s="79" t="s">
        <v>205</v>
      </c>
    </row>
  </sheetData>
  <mergeCells count="6">
    <mergeCell ref="A52:G52"/>
    <mergeCell ref="A53:G53"/>
    <mergeCell ref="A2:G2"/>
    <mergeCell ref="A3:G3"/>
    <mergeCell ref="A51:G51"/>
    <mergeCell ref="A4:G4"/>
  </mergeCells>
  <printOptions horizontalCentered="1" verticalCentered="1"/>
  <pageMargins left="0.86" right="0.57" top="0.4" bottom="0.24" header="0.35" footer="0.2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L265"/>
  <sheetViews>
    <sheetView zoomScale="75" zoomScaleNormal="75" workbookViewId="0" topLeftCell="A21">
      <selection activeCell="I27" sqref="I27"/>
    </sheetView>
  </sheetViews>
  <sheetFormatPr defaultColWidth="9.140625" defaultRowHeight="16.5" customHeight="1"/>
  <cols>
    <col min="1" max="1" width="25.7109375" style="2" customWidth="1"/>
    <col min="2" max="2" width="4.57421875" style="2" customWidth="1"/>
    <col min="3" max="3" width="10.00390625" style="2" customWidth="1"/>
    <col min="4" max="4" width="2.28125" style="2" customWidth="1"/>
    <col min="5" max="5" width="10.00390625" style="2" customWidth="1"/>
    <col min="6" max="6" width="2.00390625" style="2" customWidth="1"/>
    <col min="7" max="7" width="9.7109375" style="4" customWidth="1"/>
    <col min="8" max="8" width="2.00390625" style="4" customWidth="1"/>
    <col min="9" max="9" width="10.57421875" style="4" customWidth="1"/>
    <col min="10" max="10" width="2.00390625" style="4" customWidth="1"/>
    <col min="11" max="11" width="9.7109375" style="4" customWidth="1"/>
    <col min="12" max="12" width="2.00390625" style="4" hidden="1" customWidth="1"/>
    <col min="13" max="16384" width="7.8515625" style="2" customWidth="1"/>
  </cols>
  <sheetData>
    <row r="1" spans="1:12" ht="15" customHeight="1">
      <c r="A1" s="30" t="str">
        <f>+'Condensed Balance Sheet'!A1</f>
        <v>INNOVEST BERHAD (6098 - D)</v>
      </c>
      <c r="B1" s="1"/>
      <c r="C1" s="29"/>
      <c r="D1" s="1"/>
      <c r="E1" s="1"/>
      <c r="F1" s="1"/>
      <c r="G1" s="3"/>
      <c r="H1" s="3"/>
      <c r="I1" s="55"/>
      <c r="J1" s="3"/>
      <c r="K1" s="3"/>
      <c r="L1" s="3"/>
    </row>
    <row r="2" spans="1:12" ht="15" customHeight="1">
      <c r="A2" s="6" t="s">
        <v>155</v>
      </c>
      <c r="B2" s="1"/>
      <c r="C2" s="1"/>
      <c r="D2" s="1"/>
      <c r="E2" s="1"/>
      <c r="F2" s="1"/>
      <c r="G2" s="3"/>
      <c r="H2" s="3"/>
      <c r="I2" s="3"/>
      <c r="J2" s="3"/>
      <c r="K2" s="3"/>
      <c r="L2" s="3"/>
    </row>
    <row r="3" spans="1:12" ht="15" customHeight="1">
      <c r="A3" s="57" t="s">
        <v>275</v>
      </c>
      <c r="B3" s="31"/>
      <c r="C3" s="31"/>
      <c r="D3" s="31"/>
      <c r="E3" s="31"/>
      <c r="F3" s="31"/>
      <c r="G3" s="32"/>
      <c r="H3" s="32"/>
      <c r="I3" s="32"/>
      <c r="J3" s="32"/>
      <c r="K3" s="32"/>
      <c r="L3" s="3"/>
    </row>
    <row r="4" ht="16.5" customHeight="1">
      <c r="A4" s="58" t="s">
        <v>156</v>
      </c>
    </row>
    <row r="5" spans="1:12" ht="15">
      <c r="A5" s="58" t="s">
        <v>118</v>
      </c>
      <c r="I5" s="9"/>
      <c r="J5" s="9"/>
      <c r="K5" s="9"/>
      <c r="L5" s="9"/>
    </row>
    <row r="6" spans="1:12" ht="16.5" customHeight="1">
      <c r="A6" s="6"/>
      <c r="C6" s="19"/>
      <c r="D6" s="19"/>
      <c r="E6" s="19"/>
      <c r="F6" s="25"/>
      <c r="G6" s="24"/>
      <c r="H6" s="24"/>
      <c r="I6" s="24"/>
      <c r="J6" s="24"/>
      <c r="K6" s="24"/>
      <c r="L6" s="12"/>
    </row>
    <row r="7" spans="1:12" ht="16.5" customHeight="1">
      <c r="A7" s="6"/>
      <c r="C7" s="19"/>
      <c r="D7" s="19"/>
      <c r="E7" s="19"/>
      <c r="F7" s="25"/>
      <c r="G7" s="24"/>
      <c r="H7" s="24"/>
      <c r="I7" s="24"/>
      <c r="J7" s="24"/>
      <c r="K7" s="24"/>
      <c r="L7" s="12"/>
    </row>
    <row r="8" spans="1:12" ht="15">
      <c r="A8" s="6"/>
      <c r="C8" s="19"/>
      <c r="D8" s="19"/>
      <c r="E8" s="19"/>
      <c r="F8" s="25"/>
      <c r="G8" s="24"/>
      <c r="H8" s="24"/>
      <c r="I8" s="24"/>
      <c r="J8" s="24"/>
      <c r="K8" s="24"/>
      <c r="L8" s="12"/>
    </row>
    <row r="9" spans="3:12" ht="16.5" customHeight="1">
      <c r="C9" s="20" t="s">
        <v>67</v>
      </c>
      <c r="D9" s="19"/>
      <c r="E9" s="20" t="s">
        <v>53</v>
      </c>
      <c r="F9" s="25"/>
      <c r="G9" s="27" t="s">
        <v>63</v>
      </c>
      <c r="H9" s="26"/>
      <c r="I9" s="20" t="s">
        <v>64</v>
      </c>
      <c r="J9" s="19"/>
      <c r="K9" s="20"/>
      <c r="L9" s="12"/>
    </row>
    <row r="10" spans="3:12" ht="16.5" customHeight="1">
      <c r="C10" s="27" t="s">
        <v>53</v>
      </c>
      <c r="D10" s="27"/>
      <c r="E10" s="27" t="s">
        <v>55</v>
      </c>
      <c r="F10" s="6"/>
      <c r="G10" s="20" t="s">
        <v>62</v>
      </c>
      <c r="H10" s="20"/>
      <c r="I10" s="27" t="s">
        <v>65</v>
      </c>
      <c r="J10" s="6"/>
      <c r="K10" s="20" t="s">
        <v>57</v>
      </c>
      <c r="L10" s="2"/>
    </row>
    <row r="11" spans="3:12" ht="16.5" customHeight="1">
      <c r="C11" s="27" t="s">
        <v>54</v>
      </c>
      <c r="D11" s="27"/>
      <c r="E11" s="27"/>
      <c r="F11" s="6"/>
      <c r="G11" s="20" t="s">
        <v>56</v>
      </c>
      <c r="H11" s="20"/>
      <c r="I11" s="27" t="s">
        <v>66</v>
      </c>
      <c r="J11" s="6"/>
      <c r="K11" s="20"/>
      <c r="L11" s="2"/>
    </row>
    <row r="12" spans="3:12" ht="16.5" customHeight="1">
      <c r="C12" s="28" t="s">
        <v>49</v>
      </c>
      <c r="D12" s="28"/>
      <c r="E12" s="28" t="s">
        <v>49</v>
      </c>
      <c r="F12" s="6"/>
      <c r="G12" s="28" t="s">
        <v>49</v>
      </c>
      <c r="H12" s="28"/>
      <c r="I12" s="28" t="s">
        <v>49</v>
      </c>
      <c r="J12" s="28"/>
      <c r="K12" s="28" t="s">
        <v>49</v>
      </c>
      <c r="L12" s="14"/>
    </row>
    <row r="13" ht="16.5" customHeight="1">
      <c r="A13" s="6" t="s">
        <v>254</v>
      </c>
    </row>
    <row r="14" ht="8.25" customHeight="1">
      <c r="A14" s="6"/>
    </row>
    <row r="15" spans="1:11" ht="21.75" customHeight="1">
      <c r="A15" s="6" t="s">
        <v>280</v>
      </c>
      <c r="C15" s="10">
        <v>331867</v>
      </c>
      <c r="E15" s="10">
        <v>22603</v>
      </c>
      <c r="G15" s="10">
        <v>-21707</v>
      </c>
      <c r="I15" s="10">
        <v>-329822</v>
      </c>
      <c r="K15" s="10">
        <f>SUM(C15:I15)</f>
        <v>2941</v>
      </c>
    </row>
    <row r="16" spans="1:11" ht="21.75" customHeight="1" hidden="1">
      <c r="A16" s="23" t="s">
        <v>157</v>
      </c>
      <c r="C16" s="4">
        <v>0</v>
      </c>
      <c r="D16" s="10"/>
      <c r="E16" s="4">
        <v>0</v>
      </c>
      <c r="G16" s="4">
        <v>0</v>
      </c>
      <c r="I16" s="4">
        <v>0</v>
      </c>
      <c r="K16" s="9">
        <f>SUM(C16:I16)</f>
        <v>0</v>
      </c>
    </row>
    <row r="17" spans="1:11" ht="21.75" customHeight="1">
      <c r="A17" s="2" t="s">
        <v>132</v>
      </c>
      <c r="C17" s="22">
        <v>0</v>
      </c>
      <c r="E17" s="22">
        <v>0</v>
      </c>
      <c r="G17" s="4">
        <v>0</v>
      </c>
      <c r="I17" s="4">
        <v>-5722</v>
      </c>
      <c r="K17" s="9">
        <f>SUM(C17:I17)</f>
        <v>-5722</v>
      </c>
    </row>
    <row r="18" spans="1:11" ht="4.5" customHeight="1">
      <c r="A18" s="6"/>
      <c r="C18" s="87"/>
      <c r="E18" s="87"/>
      <c r="G18" s="8"/>
      <c r="I18" s="8"/>
      <c r="K18" s="8"/>
    </row>
    <row r="19" spans="1:11" ht="21.75" customHeight="1" thickBot="1">
      <c r="A19" s="6" t="s">
        <v>281</v>
      </c>
      <c r="C19" s="91">
        <f>SUM(C15:C18)</f>
        <v>331867</v>
      </c>
      <c r="E19" s="91">
        <f>SUM(E15:E18)</f>
        <v>22603</v>
      </c>
      <c r="G19" s="91">
        <f>SUM(G15:G18)</f>
        <v>-21707</v>
      </c>
      <c r="I19" s="91">
        <f>SUM(I15:I18)</f>
        <v>-335544</v>
      </c>
      <c r="K19" s="91">
        <f>SUM(K15:K18)</f>
        <v>-2781</v>
      </c>
    </row>
    <row r="20" spans="1:11" ht="21.75" customHeight="1" thickTop="1">
      <c r="A20" s="6"/>
      <c r="C20" s="10"/>
      <c r="E20" s="10"/>
      <c r="G20" s="10"/>
      <c r="I20" s="10"/>
      <c r="K20" s="10"/>
    </row>
    <row r="21" spans="1:11" ht="21.75" customHeight="1">
      <c r="A21" s="6"/>
      <c r="C21" s="10"/>
      <c r="E21" s="10"/>
      <c r="G21" s="10"/>
      <c r="I21" s="10"/>
      <c r="K21" s="10"/>
    </row>
    <row r="22" spans="1:11" ht="21.75" customHeight="1">
      <c r="A22" s="6" t="s">
        <v>255</v>
      </c>
      <c r="C22" s="10"/>
      <c r="E22" s="10"/>
      <c r="G22" s="10"/>
      <c r="I22" s="10"/>
      <c r="K22" s="10"/>
    </row>
    <row r="23" spans="1:11" ht="7.5" customHeight="1">
      <c r="A23" s="6"/>
      <c r="C23" s="10"/>
      <c r="E23" s="10"/>
      <c r="G23" s="10"/>
      <c r="I23" s="10"/>
      <c r="K23" s="10"/>
    </row>
    <row r="24" spans="1:11" ht="21.75" customHeight="1">
      <c r="A24" s="6" t="s">
        <v>280</v>
      </c>
      <c r="C24" s="10">
        <v>331867</v>
      </c>
      <c r="E24" s="10">
        <v>22603</v>
      </c>
      <c r="G24" s="10">
        <v>4112</v>
      </c>
      <c r="I24" s="10">
        <v>-360124</v>
      </c>
      <c r="K24" s="10">
        <f>SUM(C24:J24)</f>
        <v>-1542</v>
      </c>
    </row>
    <row r="25" spans="1:11" ht="15">
      <c r="A25" s="2" t="s">
        <v>279</v>
      </c>
      <c r="C25" s="22">
        <v>0</v>
      </c>
      <c r="E25" s="22">
        <v>0</v>
      </c>
      <c r="G25" s="4">
        <v>0</v>
      </c>
      <c r="I25" s="4">
        <f>'Condensed Income Statement'!H26</f>
        <v>196</v>
      </c>
      <c r="K25" s="9">
        <f>SUM(C25:I25)</f>
        <v>196</v>
      </c>
    </row>
    <row r="26" spans="3:11" ht="4.5" customHeight="1">
      <c r="C26" s="22"/>
      <c r="E26" s="22"/>
      <c r="K26" s="9"/>
    </row>
    <row r="27" spans="1:11" ht="21.75" customHeight="1" thickBot="1">
      <c r="A27" s="6" t="s">
        <v>281</v>
      </c>
      <c r="C27" s="7">
        <f>SUM(C24:C26)</f>
        <v>331867</v>
      </c>
      <c r="E27" s="7">
        <f>SUM(E24:E26)</f>
        <v>22603</v>
      </c>
      <c r="G27" s="7">
        <f>SUM(G24:G26)</f>
        <v>4112</v>
      </c>
      <c r="I27" s="7">
        <f>SUM(I24:I26)</f>
        <v>-359928</v>
      </c>
      <c r="K27" s="7">
        <f>SUM(K24:K26)</f>
        <v>-1346</v>
      </c>
    </row>
    <row r="28" spans="1:11" ht="16.5" customHeight="1" thickTop="1">
      <c r="A28" s="6"/>
      <c r="C28" s="9"/>
      <c r="E28" s="9"/>
      <c r="G28" s="9"/>
      <c r="I28" s="9"/>
      <c r="K28" s="9"/>
    </row>
    <row r="29" spans="1:11" ht="16.5" customHeight="1">
      <c r="A29" s="13"/>
      <c r="B29" s="13"/>
      <c r="C29" s="37"/>
      <c r="D29" s="13"/>
      <c r="E29" s="37"/>
      <c r="F29" s="13"/>
      <c r="G29" s="37"/>
      <c r="H29" s="9"/>
      <c r="I29" s="37"/>
      <c r="J29" s="9"/>
      <c r="K29" s="37"/>
    </row>
    <row r="30" spans="1:11" ht="16.5" customHeight="1">
      <c r="A30" s="13"/>
      <c r="B30" s="13"/>
      <c r="C30" s="37"/>
      <c r="D30" s="13"/>
      <c r="E30" s="37"/>
      <c r="F30" s="13"/>
      <c r="G30" s="37"/>
      <c r="H30" s="9"/>
      <c r="I30" s="37"/>
      <c r="J30" s="9"/>
      <c r="K30" s="37"/>
    </row>
    <row r="31" spans="1:11" ht="16.5" customHeight="1">
      <c r="A31" s="13"/>
      <c r="B31" s="13"/>
      <c r="C31" s="37"/>
      <c r="D31" s="13"/>
      <c r="E31" s="37"/>
      <c r="F31" s="13"/>
      <c r="G31" s="37"/>
      <c r="H31" s="9"/>
      <c r="I31" s="37"/>
      <c r="J31" s="9"/>
      <c r="K31" s="37"/>
    </row>
    <row r="32" spans="1:11" ht="18" customHeight="1">
      <c r="A32" s="38"/>
      <c r="B32" s="13"/>
      <c r="C32" s="9"/>
      <c r="D32" s="37"/>
      <c r="E32" s="9"/>
      <c r="F32" s="13"/>
      <c r="G32" s="34"/>
      <c r="H32" s="9"/>
      <c r="I32" s="9"/>
      <c r="J32" s="9"/>
      <c r="K32" s="9"/>
    </row>
    <row r="33" spans="1:11" ht="16.5" customHeight="1">
      <c r="A33" s="165" t="s">
        <v>172</v>
      </c>
      <c r="B33" s="165"/>
      <c r="C33" s="165"/>
      <c r="D33" s="165"/>
      <c r="E33" s="165"/>
      <c r="F33" s="165"/>
      <c r="G33" s="165"/>
      <c r="H33" s="165"/>
      <c r="I33" s="165"/>
      <c r="J33" s="165"/>
      <c r="K33" s="165"/>
    </row>
    <row r="34" spans="1:11" ht="16.5" customHeight="1">
      <c r="A34" s="165" t="s">
        <v>256</v>
      </c>
      <c r="B34" s="165"/>
      <c r="C34" s="165"/>
      <c r="D34" s="165"/>
      <c r="E34" s="165"/>
      <c r="F34" s="165"/>
      <c r="G34" s="165"/>
      <c r="H34" s="165"/>
      <c r="I34" s="165"/>
      <c r="J34" s="165"/>
      <c r="K34" s="165"/>
    </row>
    <row r="265" ht="16.5" customHeight="1">
      <c r="B265" s="79" t="s">
        <v>205</v>
      </c>
    </row>
  </sheetData>
  <mergeCells count="2">
    <mergeCell ref="A33:K33"/>
    <mergeCell ref="A34:K34"/>
  </mergeCells>
  <printOptions horizontalCentered="1"/>
  <pageMargins left="0.81" right="0.48"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58"/>
  <sheetViews>
    <sheetView zoomScale="75" zoomScaleNormal="75" workbookViewId="0" topLeftCell="A52">
      <selection activeCell="B17" sqref="B17"/>
    </sheetView>
  </sheetViews>
  <sheetFormatPr defaultColWidth="9.140625" defaultRowHeight="12.75"/>
  <cols>
    <col min="1" max="1" width="41.8515625" style="2" customWidth="1"/>
    <col min="2" max="2" width="13.28125" style="2" customWidth="1"/>
    <col min="3" max="3" width="14.7109375" style="2" customWidth="1"/>
    <col min="4" max="4" width="3.421875" style="13" customWidth="1"/>
    <col min="5" max="5" width="15.57421875" style="2" customWidth="1"/>
    <col min="6" max="16384" width="7.8515625" style="2" customWidth="1"/>
  </cols>
  <sheetData>
    <row r="1" spans="1:3" ht="15" customHeight="1">
      <c r="A1" s="176" t="str">
        <f>+'Stmt of Changes in Equity'!A1</f>
        <v>INNOVEST BERHAD (6098 - D)</v>
      </c>
      <c r="B1" s="176"/>
      <c r="C1" s="176"/>
    </row>
    <row r="2" spans="1:3" ht="15" customHeight="1">
      <c r="A2" s="6" t="s">
        <v>158</v>
      </c>
      <c r="B2" s="6"/>
      <c r="C2" s="6"/>
    </row>
    <row r="3" spans="1:5" ht="15" customHeight="1">
      <c r="A3" s="35" t="s">
        <v>275</v>
      </c>
      <c r="B3" s="35"/>
      <c r="C3" s="35"/>
      <c r="D3" s="87"/>
      <c r="E3" s="87"/>
    </row>
    <row r="4" ht="15" customHeight="1">
      <c r="A4" s="58" t="s">
        <v>159</v>
      </c>
    </row>
    <row r="5" ht="15">
      <c r="A5" s="58" t="s">
        <v>118</v>
      </c>
    </row>
    <row r="6" ht="15" customHeight="1">
      <c r="A6" s="6"/>
    </row>
    <row r="7" spans="1:5" ht="15" customHeight="1">
      <c r="A7" s="6"/>
      <c r="D7" s="82"/>
      <c r="E7" s="27" t="s">
        <v>124</v>
      </c>
    </row>
    <row r="8" spans="1:5" ht="15" customHeight="1">
      <c r="A8" s="6"/>
      <c r="C8" s="27" t="s">
        <v>203</v>
      </c>
      <c r="D8" s="92"/>
      <c r="E8" s="27" t="s">
        <v>125</v>
      </c>
    </row>
    <row r="9" spans="2:5" ht="15" customHeight="1">
      <c r="B9" s="5"/>
      <c r="C9" s="28" t="s">
        <v>204</v>
      </c>
      <c r="D9" s="93"/>
      <c r="E9" s="27" t="s">
        <v>127</v>
      </c>
    </row>
    <row r="10" spans="2:5" ht="15" customHeight="1">
      <c r="B10" s="5"/>
      <c r="C10" s="78" t="s">
        <v>276</v>
      </c>
      <c r="D10" s="94"/>
      <c r="E10" s="78" t="s">
        <v>277</v>
      </c>
    </row>
    <row r="11" spans="2:5" ht="15">
      <c r="B11" s="5"/>
      <c r="C11" s="27" t="s">
        <v>49</v>
      </c>
      <c r="D11" s="92"/>
      <c r="E11" s="28" t="s">
        <v>49</v>
      </c>
    </row>
    <row r="12" spans="3:5" ht="8.25" customHeight="1">
      <c r="C12" s="4"/>
      <c r="D12" s="82"/>
      <c r="E12" s="4"/>
    </row>
    <row r="13" spans="1:5" ht="15">
      <c r="A13" s="2" t="s">
        <v>170</v>
      </c>
      <c r="B13" s="4"/>
      <c r="C13" s="4">
        <f>'Condensed Income Statement'!H24</f>
        <v>10</v>
      </c>
      <c r="D13" s="88"/>
      <c r="E13" s="4">
        <v>-5403</v>
      </c>
    </row>
    <row r="14" spans="1:5" ht="15">
      <c r="A14" s="2" t="s">
        <v>160</v>
      </c>
      <c r="B14" s="4"/>
      <c r="C14" s="4"/>
      <c r="D14" s="88"/>
      <c r="E14" s="4"/>
    </row>
    <row r="15" spans="1:5" ht="15">
      <c r="A15" s="2" t="s">
        <v>230</v>
      </c>
      <c r="B15" s="4"/>
      <c r="C15" s="4">
        <v>0</v>
      </c>
      <c r="D15" s="88"/>
      <c r="E15" s="4">
        <v>1273</v>
      </c>
    </row>
    <row r="16" spans="1:5" ht="15" hidden="1">
      <c r="A16" s="2" t="s">
        <v>234</v>
      </c>
      <c r="B16" s="4"/>
      <c r="C16" s="4"/>
      <c r="D16" s="88"/>
      <c r="E16" s="4"/>
    </row>
    <row r="17" spans="1:5" ht="15">
      <c r="A17" s="2" t="s">
        <v>161</v>
      </c>
      <c r="B17" s="4"/>
      <c r="C17" s="4">
        <v>649</v>
      </c>
      <c r="D17" s="88"/>
      <c r="E17" s="4">
        <v>711</v>
      </c>
    </row>
    <row r="18" spans="1:5" ht="15">
      <c r="A18" s="2" t="s">
        <v>162</v>
      </c>
      <c r="B18" s="4"/>
      <c r="C18" s="4">
        <v>8</v>
      </c>
      <c r="D18" s="88"/>
      <c r="E18" s="4">
        <v>-219</v>
      </c>
    </row>
    <row r="19" spans="1:5" ht="15">
      <c r="A19" s="2" t="s">
        <v>163</v>
      </c>
      <c r="B19" s="4"/>
      <c r="C19" s="4">
        <v>-53</v>
      </c>
      <c r="D19" s="88"/>
      <c r="E19" s="4">
        <v>-24</v>
      </c>
    </row>
    <row r="20" spans="1:5" ht="15" hidden="1">
      <c r="A20" s="2" t="s">
        <v>235</v>
      </c>
      <c r="B20" s="4"/>
      <c r="C20" s="4"/>
      <c r="D20" s="88"/>
      <c r="E20" s="4"/>
    </row>
    <row r="21" spans="1:5" ht="15" hidden="1">
      <c r="A21" s="2" t="s">
        <v>237</v>
      </c>
      <c r="B21" s="4"/>
      <c r="C21" s="4"/>
      <c r="D21" s="88"/>
      <c r="E21" s="4"/>
    </row>
    <row r="22" spans="1:5" ht="15">
      <c r="A22" s="2" t="s">
        <v>244</v>
      </c>
      <c r="B22" s="4"/>
      <c r="C22" s="4">
        <v>0</v>
      </c>
      <c r="D22" s="88"/>
      <c r="E22" s="4">
        <v>-2722</v>
      </c>
    </row>
    <row r="23" spans="1:5" ht="15">
      <c r="A23" s="2" t="s">
        <v>245</v>
      </c>
      <c r="B23" s="4"/>
      <c r="C23" s="4">
        <v>0</v>
      </c>
      <c r="D23" s="88"/>
      <c r="E23" s="4">
        <v>8330</v>
      </c>
    </row>
    <row r="24" spans="1:5" ht="15" hidden="1">
      <c r="A24" s="2" t="s">
        <v>217</v>
      </c>
      <c r="B24" s="4"/>
      <c r="C24" s="4"/>
      <c r="D24" s="88"/>
      <c r="E24" s="4">
        <v>0</v>
      </c>
    </row>
    <row r="25" spans="1:5" ht="15">
      <c r="A25" s="2" t="s">
        <v>58</v>
      </c>
      <c r="B25" s="9"/>
      <c r="C25" s="9">
        <v>-71</v>
      </c>
      <c r="D25" s="88"/>
      <c r="E25" s="4">
        <v>-385</v>
      </c>
    </row>
    <row r="26" spans="2:5" ht="4.5" customHeight="1">
      <c r="B26" s="9"/>
      <c r="C26" s="8"/>
      <c r="D26" s="88"/>
      <c r="E26" s="8"/>
    </row>
    <row r="27" spans="1:5" ht="15">
      <c r="A27" s="2" t="s">
        <v>246</v>
      </c>
      <c r="B27" s="9"/>
      <c r="C27" s="4">
        <f>SUM(C12:C26)</f>
        <v>543</v>
      </c>
      <c r="D27" s="88"/>
      <c r="E27" s="4">
        <f>SUM(E13:E26)</f>
        <v>1561</v>
      </c>
    </row>
    <row r="28" spans="2:5" ht="15">
      <c r="B28" s="4"/>
      <c r="C28" s="4"/>
      <c r="D28" s="88"/>
      <c r="E28" s="4"/>
    </row>
    <row r="29" spans="1:5" ht="15">
      <c r="A29" s="2" t="s">
        <v>68</v>
      </c>
      <c r="B29" s="10"/>
      <c r="C29" s="4"/>
      <c r="D29" s="88"/>
      <c r="E29" s="4"/>
    </row>
    <row r="30" spans="1:5" ht="15">
      <c r="A30" s="2" t="s">
        <v>69</v>
      </c>
      <c r="B30" s="10"/>
      <c r="C30" s="10">
        <v>844</v>
      </c>
      <c r="D30" s="88"/>
      <c r="E30" s="4">
        <v>167</v>
      </c>
    </row>
    <row r="31" spans="1:5" ht="15">
      <c r="A31" s="2" t="s">
        <v>70</v>
      </c>
      <c r="C31" s="8">
        <f>-2752+4</f>
        <v>-2748</v>
      </c>
      <c r="D31" s="88"/>
      <c r="E31" s="8">
        <v>-1585</v>
      </c>
    </row>
    <row r="32" spans="1:5" ht="15">
      <c r="A32" s="2" t="s">
        <v>164</v>
      </c>
      <c r="B32" s="4"/>
      <c r="C32" s="4">
        <f>C27+C30+C31</f>
        <v>-1361</v>
      </c>
      <c r="D32" s="88"/>
      <c r="E32" s="4">
        <f>E27+E30+E31</f>
        <v>143</v>
      </c>
    </row>
    <row r="33" spans="1:5" ht="15">
      <c r="A33" s="2" t="s">
        <v>165</v>
      </c>
      <c r="B33" s="4"/>
      <c r="C33" s="4">
        <f>-C18</f>
        <v>-8</v>
      </c>
      <c r="D33" s="88"/>
      <c r="E33" s="4">
        <v>-99</v>
      </c>
    </row>
    <row r="34" spans="1:5" ht="15">
      <c r="A34" s="2" t="s">
        <v>218</v>
      </c>
      <c r="B34" s="4"/>
      <c r="C34" s="4">
        <f>-C19</f>
        <v>53</v>
      </c>
      <c r="D34" s="88"/>
      <c r="E34" s="4">
        <v>24</v>
      </c>
    </row>
    <row r="35" spans="1:5" ht="15" hidden="1">
      <c r="A35" s="2" t="s">
        <v>232</v>
      </c>
      <c r="B35" s="4"/>
      <c r="C35" s="4">
        <v>0</v>
      </c>
      <c r="D35" s="88"/>
      <c r="E35" s="4">
        <v>0</v>
      </c>
    </row>
    <row r="36" spans="1:5" ht="15">
      <c r="A36" s="2" t="s">
        <v>166</v>
      </c>
      <c r="B36" s="4"/>
      <c r="C36" s="4">
        <v>-20</v>
      </c>
      <c r="D36" s="88"/>
      <c r="E36" s="4">
        <v>-40</v>
      </c>
    </row>
    <row r="37" spans="1:5" ht="15" hidden="1">
      <c r="A37" s="86" t="s">
        <v>231</v>
      </c>
      <c r="B37" s="4"/>
      <c r="C37" s="4">
        <v>0</v>
      </c>
      <c r="D37" s="88"/>
      <c r="E37" s="4">
        <v>0</v>
      </c>
    </row>
    <row r="38" spans="1:5" ht="15">
      <c r="A38" s="2" t="s">
        <v>167</v>
      </c>
      <c r="B38" s="9"/>
      <c r="C38" s="9">
        <v>1253</v>
      </c>
      <c r="D38" s="88"/>
      <c r="E38" s="4">
        <v>0</v>
      </c>
    </row>
    <row r="39" spans="2:5" ht="5.25" customHeight="1">
      <c r="B39" s="9"/>
      <c r="C39" s="8"/>
      <c r="D39" s="88"/>
      <c r="E39" s="4"/>
    </row>
    <row r="40" spans="1:5" ht="15">
      <c r="A40" s="2" t="s">
        <v>247</v>
      </c>
      <c r="B40" s="9"/>
      <c r="C40" s="77">
        <f>SUM(C32:C38)</f>
        <v>-83</v>
      </c>
      <c r="D40" s="88"/>
      <c r="E40" s="77">
        <f>SUM(E32:E38)</f>
        <v>28</v>
      </c>
    </row>
    <row r="41" spans="2:5" ht="15">
      <c r="B41" s="13"/>
      <c r="C41" s="4"/>
      <c r="D41" s="88"/>
      <c r="E41" s="4"/>
    </row>
    <row r="42" spans="1:5" ht="15">
      <c r="A42" s="2" t="s">
        <v>248</v>
      </c>
      <c r="B42" s="13"/>
      <c r="C42" s="4"/>
      <c r="D42" s="88"/>
      <c r="E42" s="4"/>
    </row>
    <row r="43" spans="3:5" ht="3" customHeight="1">
      <c r="C43" s="4"/>
      <c r="D43" s="88"/>
      <c r="E43" s="4"/>
    </row>
    <row r="44" spans="1:5" ht="19.5" customHeight="1">
      <c r="A44" s="2" t="s">
        <v>168</v>
      </c>
      <c r="C44" s="4">
        <v>305</v>
      </c>
      <c r="D44" s="88"/>
      <c r="E44" s="4">
        <v>832</v>
      </c>
    </row>
    <row r="45" spans="1:5" ht="15">
      <c r="A45" s="2" t="s">
        <v>169</v>
      </c>
      <c r="C45" s="4">
        <v>-353</v>
      </c>
      <c r="D45" s="88"/>
      <c r="E45" s="4">
        <v>0</v>
      </c>
    </row>
    <row r="46" spans="3:5" ht="5.25" customHeight="1">
      <c r="C46" s="4"/>
      <c r="D46" s="88"/>
      <c r="E46" s="4"/>
    </row>
    <row r="47" spans="1:5" ht="15">
      <c r="A47" s="177" t="s">
        <v>3</v>
      </c>
      <c r="B47" s="177"/>
      <c r="C47" s="77">
        <f>SUM(C43:C45)</f>
        <v>-48</v>
      </c>
      <c r="D47" s="88"/>
      <c r="E47" s="77">
        <f>SUM(E43:E45)</f>
        <v>832</v>
      </c>
    </row>
    <row r="48" spans="3:5" ht="15">
      <c r="C48" s="4"/>
      <c r="D48" s="88"/>
      <c r="E48" s="4"/>
    </row>
    <row r="49" spans="1:5" ht="15">
      <c r="A49" s="2" t="s">
        <v>249</v>
      </c>
      <c r="B49" s="10"/>
      <c r="C49" s="4"/>
      <c r="D49" s="88"/>
      <c r="E49" s="4"/>
    </row>
    <row r="50" spans="1:5" ht="15" hidden="1">
      <c r="A50" s="2" t="s">
        <v>236</v>
      </c>
      <c r="C50" s="4">
        <v>0</v>
      </c>
      <c r="D50" s="88"/>
      <c r="E50" s="4">
        <v>0</v>
      </c>
    </row>
    <row r="51" spans="1:5" ht="15">
      <c r="A51" s="2" t="s">
        <v>173</v>
      </c>
      <c r="C51" s="4">
        <v>-14</v>
      </c>
      <c r="D51" s="88"/>
      <c r="E51" s="4">
        <v>-616</v>
      </c>
    </row>
    <row r="52" spans="1:5" ht="15">
      <c r="A52" s="2" t="s">
        <v>174</v>
      </c>
      <c r="C52" s="14" t="s">
        <v>265</v>
      </c>
      <c r="D52" s="88"/>
      <c r="E52" s="4">
        <v>-665</v>
      </c>
    </row>
    <row r="53" spans="3:5" ht="5.25" customHeight="1">
      <c r="C53" s="4"/>
      <c r="D53" s="88"/>
      <c r="E53" s="4"/>
    </row>
    <row r="54" spans="1:5" ht="15">
      <c r="A54" s="177" t="s">
        <v>250</v>
      </c>
      <c r="B54" s="177"/>
      <c r="C54" s="77">
        <f>SUM(C51:C52)</f>
        <v>-14</v>
      </c>
      <c r="D54" s="88"/>
      <c r="E54" s="77">
        <f>SUM(E50:E52)</f>
        <v>-1281</v>
      </c>
    </row>
    <row r="55" spans="2:5" ht="15">
      <c r="B55" s="10"/>
      <c r="C55" s="4"/>
      <c r="D55" s="88"/>
      <c r="E55" s="4"/>
    </row>
    <row r="56" spans="1:5" ht="15">
      <c r="A56" s="2" t="s">
        <v>71</v>
      </c>
      <c r="B56" s="10"/>
      <c r="C56" s="4">
        <f>C40+C47+C54</f>
        <v>-145</v>
      </c>
      <c r="D56" s="88"/>
      <c r="E56" s="4">
        <f>E40+E47+E54</f>
        <v>-421</v>
      </c>
    </row>
    <row r="57" spans="1:12" ht="15" hidden="1">
      <c r="A57" s="2" t="s">
        <v>72</v>
      </c>
      <c r="B57" s="4"/>
      <c r="C57" s="4">
        <v>0</v>
      </c>
      <c r="D57" s="88"/>
      <c r="E57" s="4">
        <v>0</v>
      </c>
      <c r="F57" s="6"/>
      <c r="G57" s="6"/>
      <c r="H57" s="6"/>
      <c r="I57" s="6"/>
      <c r="J57" s="6"/>
      <c r="K57" s="6"/>
      <c r="L57" s="6"/>
    </row>
    <row r="58" spans="1:10" ht="15">
      <c r="A58" s="2" t="s">
        <v>73</v>
      </c>
      <c r="B58" s="4"/>
      <c r="C58" s="4">
        <v>700</v>
      </c>
      <c r="D58" s="88"/>
      <c r="E58" s="4">
        <v>234</v>
      </c>
      <c r="F58" s="6"/>
      <c r="G58" s="6"/>
      <c r="H58" s="6"/>
      <c r="I58" s="6"/>
      <c r="J58" s="6"/>
    </row>
    <row r="59" spans="2:10" ht="5.25" customHeight="1">
      <c r="B59" s="4"/>
      <c r="C59" s="4"/>
      <c r="D59" s="88"/>
      <c r="E59" s="4"/>
      <c r="F59" s="6"/>
      <c r="G59" s="6"/>
      <c r="H59" s="6"/>
      <c r="I59" s="6"/>
      <c r="J59" s="6"/>
    </row>
    <row r="60" spans="1:10" ht="15.75" thickBot="1">
      <c r="A60" s="2" t="s">
        <v>74</v>
      </c>
      <c r="B60" s="9"/>
      <c r="C60" s="7">
        <f>SUM(C56:C58)</f>
        <v>555</v>
      </c>
      <c r="D60" s="88"/>
      <c r="E60" s="7">
        <f>SUM(E56:E58)</f>
        <v>-187</v>
      </c>
      <c r="F60" s="6"/>
      <c r="G60" s="6"/>
      <c r="H60" s="6"/>
      <c r="I60" s="6"/>
      <c r="J60" s="6"/>
    </row>
    <row r="61" spans="2:5" ht="15.75" thickTop="1">
      <c r="B61" s="10"/>
      <c r="C61" s="4"/>
      <c r="D61" s="88"/>
      <c r="E61" s="4"/>
    </row>
    <row r="62" spans="1:5" ht="9" customHeight="1">
      <c r="A62" s="6"/>
      <c r="B62" s="6"/>
      <c r="C62" s="6"/>
      <c r="D62" s="95"/>
      <c r="E62" s="60"/>
    </row>
    <row r="63" spans="1:5" ht="15">
      <c r="A63" s="17" t="s">
        <v>208</v>
      </c>
      <c r="B63" s="56"/>
      <c r="C63" s="56"/>
      <c r="D63" s="96"/>
      <c r="E63" s="60"/>
    </row>
    <row r="64" spans="1:5" ht="15">
      <c r="A64" s="17" t="s">
        <v>256</v>
      </c>
      <c r="B64" s="56"/>
      <c r="C64" s="56"/>
      <c r="D64" s="96"/>
      <c r="E64" s="60"/>
    </row>
    <row r="65" spans="1:3" ht="15">
      <c r="A65" s="13"/>
      <c r="B65" s="13"/>
      <c r="C65" s="9"/>
    </row>
    <row r="66" spans="1:3" ht="15">
      <c r="A66" s="13"/>
      <c r="B66" s="13"/>
      <c r="C66" s="9"/>
    </row>
    <row r="67" spans="1:3" ht="27" customHeight="1">
      <c r="A67" s="175"/>
      <c r="B67" s="175"/>
      <c r="C67" s="9"/>
    </row>
    <row r="68" spans="1:3" ht="14.25" customHeight="1">
      <c r="A68" s="175"/>
      <c r="B68" s="175"/>
      <c r="C68" s="9"/>
    </row>
    <row r="69" spans="1:3" ht="19.5" customHeight="1">
      <c r="A69" s="175"/>
      <c r="B69" s="175"/>
      <c r="C69" s="9"/>
    </row>
    <row r="70" spans="1:3" ht="15">
      <c r="A70" s="13"/>
      <c r="B70" s="13"/>
      <c r="C70" s="13"/>
    </row>
    <row r="71" spans="1:3" ht="15">
      <c r="A71" s="13"/>
      <c r="B71" s="13"/>
      <c r="C71" s="13"/>
    </row>
    <row r="72" spans="1:3" ht="15">
      <c r="A72" s="13"/>
      <c r="B72" s="13"/>
      <c r="C72" s="13"/>
    </row>
    <row r="73" spans="1:3" ht="15">
      <c r="A73" s="13"/>
      <c r="B73" s="13"/>
      <c r="C73" s="9"/>
    </row>
    <row r="74" spans="1:3" ht="15">
      <c r="A74" s="13"/>
      <c r="B74" s="13"/>
      <c r="C74" s="9"/>
    </row>
    <row r="75" spans="1:3" ht="19.5" customHeight="1">
      <c r="A75" s="13"/>
      <c r="B75" s="13"/>
      <c r="C75" s="9"/>
    </row>
    <row r="76" spans="1:3" ht="15">
      <c r="A76" s="13"/>
      <c r="B76" s="13"/>
      <c r="C76" s="13"/>
    </row>
    <row r="77" spans="1:3" ht="16.5" customHeight="1">
      <c r="A77" s="174"/>
      <c r="B77" s="174"/>
      <c r="C77" s="174"/>
    </row>
    <row r="78" spans="1:3" ht="15">
      <c r="A78" s="13"/>
      <c r="B78" s="13"/>
      <c r="C78" s="13"/>
    </row>
    <row r="79" spans="1:3" ht="15">
      <c r="A79" s="13"/>
      <c r="B79" s="13"/>
      <c r="C79" s="13"/>
    </row>
    <row r="80" spans="1:3" ht="15">
      <c r="A80" s="173"/>
      <c r="B80" s="173"/>
      <c r="C80" s="173"/>
    </row>
    <row r="81" spans="1:3" ht="15">
      <c r="A81" s="173"/>
      <c r="B81" s="173"/>
      <c r="C81" s="173"/>
    </row>
    <row r="82" spans="1:3" ht="15">
      <c r="A82" s="13"/>
      <c r="B82" s="13"/>
      <c r="C82" s="13"/>
    </row>
    <row r="83" spans="1:3" ht="15">
      <c r="A83" s="13"/>
      <c r="B83" s="13"/>
      <c r="C83" s="13"/>
    </row>
    <row r="84" spans="1:3" ht="15">
      <c r="A84" s="13"/>
      <c r="B84" s="13"/>
      <c r="C84" s="13"/>
    </row>
    <row r="85" spans="1:3" ht="15">
      <c r="A85" s="13"/>
      <c r="B85" s="13"/>
      <c r="C85" s="13"/>
    </row>
    <row r="86" spans="1:3" ht="15">
      <c r="A86" s="13"/>
      <c r="B86" s="13"/>
      <c r="C86" s="13"/>
    </row>
    <row r="87" spans="1:3" ht="15">
      <c r="A87" s="13"/>
      <c r="B87" s="13"/>
      <c r="C87" s="13"/>
    </row>
    <row r="88" spans="1:3" ht="15">
      <c r="A88" s="13"/>
      <c r="B88" s="13"/>
      <c r="C88" s="13"/>
    </row>
    <row r="89" spans="1:3" ht="15">
      <c r="A89" s="13"/>
      <c r="B89" s="13"/>
      <c r="C89" s="13"/>
    </row>
    <row r="90" spans="1:3" ht="15">
      <c r="A90" s="13"/>
      <c r="B90" s="13"/>
      <c r="C90" s="13"/>
    </row>
    <row r="91" spans="1:3" ht="15">
      <c r="A91" s="13"/>
      <c r="B91" s="13"/>
      <c r="C91" s="13"/>
    </row>
    <row r="92" spans="1:3" ht="15">
      <c r="A92" s="13"/>
      <c r="B92" s="13"/>
      <c r="C92" s="13"/>
    </row>
    <row r="93" spans="1:3" ht="15">
      <c r="A93" s="13"/>
      <c r="B93" s="13"/>
      <c r="C93" s="13"/>
    </row>
    <row r="94" spans="1:3" ht="15">
      <c r="A94" s="13"/>
      <c r="B94" s="13"/>
      <c r="C94" s="13"/>
    </row>
    <row r="95" spans="1:3" ht="15">
      <c r="A95" s="13"/>
      <c r="B95" s="13"/>
      <c r="C95" s="13"/>
    </row>
    <row r="96" spans="1:3" ht="15">
      <c r="A96" s="13"/>
      <c r="B96" s="13"/>
      <c r="C96" s="13"/>
    </row>
    <row r="258" ht="15">
      <c r="B258" s="79"/>
    </row>
  </sheetData>
  <mergeCells count="9">
    <mergeCell ref="A81:C81"/>
    <mergeCell ref="A77:C77"/>
    <mergeCell ref="A67:B67"/>
    <mergeCell ref="A1:C1"/>
    <mergeCell ref="A68:B68"/>
    <mergeCell ref="A69:B69"/>
    <mergeCell ref="A80:C80"/>
    <mergeCell ref="A47:B47"/>
    <mergeCell ref="A54:B54"/>
  </mergeCells>
  <printOptions horizontalCentered="1" verticalCentered="1"/>
  <pageMargins left="0.5" right="0.4" top="0.4" bottom="0.25" header="0.58" footer="0.2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36"/>
  <sheetViews>
    <sheetView tabSelected="1" view="pageBreakPreview" zoomScale="75" zoomScaleNormal="75" zoomScaleSheetLayoutView="75" workbookViewId="0" topLeftCell="A1">
      <selection activeCell="I315" sqref="I315"/>
    </sheetView>
  </sheetViews>
  <sheetFormatPr defaultColWidth="9.140625" defaultRowHeight="12.75"/>
  <cols>
    <col min="1" max="1" width="3.8515625" style="52" customWidth="1"/>
    <col min="2" max="2" width="22.140625" style="52" customWidth="1"/>
    <col min="3" max="3" width="6.421875" style="52" customWidth="1"/>
    <col min="4" max="4" width="5.140625" style="52" customWidth="1"/>
    <col min="5" max="5" width="7.00390625" style="52" customWidth="1"/>
    <col min="6" max="6" width="8.421875" style="52" customWidth="1"/>
    <col min="7" max="7" width="9.57421875" style="52" customWidth="1"/>
    <col min="8" max="8" width="11.57421875" style="52" customWidth="1"/>
    <col min="9" max="9" width="0.85546875" style="52" customWidth="1"/>
    <col min="10" max="10" width="11.00390625" style="52" customWidth="1"/>
    <col min="11" max="11" width="11.421875" style="52" hidden="1" customWidth="1"/>
    <col min="12" max="12" width="7.8515625" style="52" customWidth="1"/>
    <col min="13" max="13" width="3.421875" style="52" customWidth="1"/>
    <col min="14" max="16384" width="7.8515625" style="52" customWidth="1"/>
  </cols>
  <sheetData>
    <row r="1" spans="2:11" ht="19.5">
      <c r="B1" s="66" t="s">
        <v>133</v>
      </c>
      <c r="C1" s="67"/>
      <c r="D1" s="67"/>
      <c r="E1" s="67"/>
      <c r="F1" s="68"/>
      <c r="G1" s="67"/>
      <c r="H1" s="67"/>
      <c r="I1" s="67"/>
      <c r="J1" s="67"/>
      <c r="K1" s="69" t="s">
        <v>42</v>
      </c>
    </row>
    <row r="2" spans="2:11" ht="15.75">
      <c r="B2" s="164" t="s">
        <v>282</v>
      </c>
      <c r="C2" s="164"/>
      <c r="D2" s="164"/>
      <c r="E2" s="164"/>
      <c r="F2" s="164"/>
      <c r="G2" s="164"/>
      <c r="H2" s="164"/>
      <c r="I2" s="164"/>
      <c r="J2" s="164"/>
      <c r="K2" s="164"/>
    </row>
    <row r="3" spans="2:11" ht="15" thickBot="1">
      <c r="B3" s="188"/>
      <c r="C3" s="188"/>
      <c r="D3" s="188"/>
      <c r="E3" s="188"/>
      <c r="F3" s="188"/>
      <c r="G3" s="188"/>
      <c r="H3" s="188"/>
      <c r="I3" s="188"/>
      <c r="J3" s="188"/>
      <c r="K3" s="188"/>
    </row>
    <row r="4" spans="2:10" ht="15.75">
      <c r="B4" s="36"/>
      <c r="J4" s="50"/>
    </row>
    <row r="5" ht="14.25">
      <c r="B5" s="99" t="s">
        <v>176</v>
      </c>
    </row>
    <row r="6" ht="14.25">
      <c r="B6" s="133" t="s">
        <v>206</v>
      </c>
    </row>
    <row r="7" ht="12.75">
      <c r="B7" s="51"/>
    </row>
    <row r="9" spans="1:12" ht="15">
      <c r="A9" s="98" t="s">
        <v>75</v>
      </c>
      <c r="B9" s="99" t="s">
        <v>177</v>
      </c>
      <c r="C9" s="86"/>
      <c r="D9" s="86"/>
      <c r="E9" s="86"/>
      <c r="F9" s="86"/>
      <c r="G9" s="86"/>
      <c r="H9" s="86"/>
      <c r="I9" s="86"/>
      <c r="J9" s="86"/>
      <c r="K9" s="86"/>
      <c r="L9" s="86"/>
    </row>
    <row r="10" spans="1:12" ht="15">
      <c r="A10" s="98"/>
      <c r="B10" s="99"/>
      <c r="C10" s="86"/>
      <c r="D10" s="86"/>
      <c r="E10" s="86"/>
      <c r="F10" s="86"/>
      <c r="G10" s="86"/>
      <c r="H10" s="86"/>
      <c r="I10" s="86"/>
      <c r="J10" s="86"/>
      <c r="K10" s="86"/>
      <c r="L10" s="86"/>
    </row>
    <row r="11" spans="1:12" ht="15">
      <c r="A11" s="86"/>
      <c r="B11" s="181" t="s">
        <v>263</v>
      </c>
      <c r="C11" s="181"/>
      <c r="D11" s="181"/>
      <c r="E11" s="181"/>
      <c r="F11" s="181"/>
      <c r="G11" s="181"/>
      <c r="H11" s="181"/>
      <c r="I11" s="181"/>
      <c r="J11" s="181"/>
      <c r="K11" s="181"/>
      <c r="L11" s="86"/>
    </row>
    <row r="12" spans="1:12" ht="15">
      <c r="A12" s="86"/>
      <c r="B12" s="181"/>
      <c r="C12" s="181"/>
      <c r="D12" s="181"/>
      <c r="E12" s="181"/>
      <c r="F12" s="181"/>
      <c r="G12" s="181"/>
      <c r="H12" s="181"/>
      <c r="I12" s="181"/>
      <c r="J12" s="181"/>
      <c r="K12" s="181"/>
      <c r="L12" s="86"/>
    </row>
    <row r="13" spans="1:12" ht="17.25" customHeight="1">
      <c r="A13" s="86"/>
      <c r="B13" s="181"/>
      <c r="C13" s="181"/>
      <c r="D13" s="181"/>
      <c r="E13" s="181"/>
      <c r="F13" s="181"/>
      <c r="G13" s="181"/>
      <c r="H13" s="181"/>
      <c r="I13" s="181"/>
      <c r="J13" s="181"/>
      <c r="K13" s="181"/>
      <c r="L13" s="86"/>
    </row>
    <row r="14" spans="1:12" ht="15">
      <c r="A14" s="86"/>
      <c r="B14" s="97"/>
      <c r="C14" s="97"/>
      <c r="D14" s="97"/>
      <c r="E14" s="97"/>
      <c r="F14" s="97"/>
      <c r="G14" s="97"/>
      <c r="H14" s="97"/>
      <c r="I14" s="97"/>
      <c r="J14" s="97"/>
      <c r="K14" s="97"/>
      <c r="L14" s="86"/>
    </row>
    <row r="15" spans="1:12" ht="12.75" customHeight="1">
      <c r="A15" s="86"/>
      <c r="B15" s="181" t="s">
        <v>257</v>
      </c>
      <c r="C15" s="181"/>
      <c r="D15" s="181"/>
      <c r="E15" s="181"/>
      <c r="F15" s="181"/>
      <c r="G15" s="181"/>
      <c r="H15" s="181"/>
      <c r="I15" s="181"/>
      <c r="J15" s="181"/>
      <c r="K15" s="181"/>
      <c r="L15" s="86"/>
    </row>
    <row r="16" spans="1:12" ht="12.75" customHeight="1">
      <c r="A16" s="86"/>
      <c r="B16" s="181"/>
      <c r="C16" s="181"/>
      <c r="D16" s="181"/>
      <c r="E16" s="181"/>
      <c r="F16" s="181"/>
      <c r="G16" s="181"/>
      <c r="H16" s="181"/>
      <c r="I16" s="181"/>
      <c r="J16" s="181"/>
      <c r="K16" s="181"/>
      <c r="L16" s="86"/>
    </row>
    <row r="17" spans="1:12" ht="24.75" customHeight="1">
      <c r="A17" s="86"/>
      <c r="B17" s="181"/>
      <c r="C17" s="181"/>
      <c r="D17" s="181"/>
      <c r="E17" s="181"/>
      <c r="F17" s="181"/>
      <c r="G17" s="181"/>
      <c r="H17" s="181"/>
      <c r="I17" s="181"/>
      <c r="J17" s="181"/>
      <c r="K17" s="181"/>
      <c r="L17" s="86"/>
    </row>
    <row r="18" spans="1:12" ht="15">
      <c r="A18" s="86"/>
      <c r="B18" s="100"/>
      <c r="C18" s="97"/>
      <c r="D18" s="101"/>
      <c r="E18" s="97"/>
      <c r="F18" s="97"/>
      <c r="G18" s="97"/>
      <c r="H18" s="97"/>
      <c r="I18" s="97"/>
      <c r="J18" s="97"/>
      <c r="K18" s="97"/>
      <c r="L18" s="86"/>
    </row>
    <row r="19" spans="1:12" ht="9.75" customHeight="1">
      <c r="A19" s="86"/>
      <c r="B19" s="86"/>
      <c r="C19" s="86"/>
      <c r="D19" s="86"/>
      <c r="E19" s="86"/>
      <c r="F19" s="86"/>
      <c r="G19" s="86"/>
      <c r="H19" s="86"/>
      <c r="I19" s="86"/>
      <c r="J19" s="86"/>
      <c r="K19" s="86"/>
      <c r="L19" s="86"/>
    </row>
    <row r="20" spans="1:12" ht="15">
      <c r="A20" s="98" t="s">
        <v>76</v>
      </c>
      <c r="B20" s="102" t="s">
        <v>178</v>
      </c>
      <c r="C20" s="102"/>
      <c r="D20" s="102"/>
      <c r="E20" s="102"/>
      <c r="F20" s="102"/>
      <c r="G20" s="102"/>
      <c r="H20" s="102"/>
      <c r="I20" s="102"/>
      <c r="J20" s="102"/>
      <c r="K20" s="102"/>
      <c r="L20" s="86"/>
    </row>
    <row r="21" spans="1:12" ht="15">
      <c r="A21" s="86"/>
      <c r="B21" s="102"/>
      <c r="C21" s="102"/>
      <c r="D21" s="102"/>
      <c r="E21" s="102"/>
      <c r="F21" s="102"/>
      <c r="G21" s="102"/>
      <c r="H21" s="102"/>
      <c r="I21" s="102"/>
      <c r="J21" s="102"/>
      <c r="K21" s="102"/>
      <c r="L21" s="86"/>
    </row>
    <row r="22" spans="1:12" ht="15">
      <c r="A22" s="86"/>
      <c r="B22" s="181" t="s">
        <v>258</v>
      </c>
      <c r="C22" s="181"/>
      <c r="D22" s="181"/>
      <c r="E22" s="181"/>
      <c r="F22" s="181"/>
      <c r="G22" s="181"/>
      <c r="H22" s="181"/>
      <c r="I22" s="181"/>
      <c r="J22" s="181"/>
      <c r="K22" s="181"/>
      <c r="L22" s="86"/>
    </row>
    <row r="23" spans="1:12" ht="15">
      <c r="A23" s="86"/>
      <c r="B23" s="181"/>
      <c r="C23" s="181"/>
      <c r="D23" s="181"/>
      <c r="E23" s="181"/>
      <c r="F23" s="181"/>
      <c r="G23" s="181"/>
      <c r="H23" s="181"/>
      <c r="I23" s="181"/>
      <c r="J23" s="181"/>
      <c r="K23" s="181"/>
      <c r="L23" s="86"/>
    </row>
    <row r="24" spans="1:12" ht="18" customHeight="1">
      <c r="A24" s="86"/>
      <c r="B24" s="181"/>
      <c r="C24" s="181"/>
      <c r="D24" s="181"/>
      <c r="E24" s="181"/>
      <c r="F24" s="181"/>
      <c r="G24" s="181"/>
      <c r="H24" s="181"/>
      <c r="I24" s="181"/>
      <c r="J24" s="181"/>
      <c r="K24" s="181"/>
      <c r="L24" s="86"/>
    </row>
    <row r="25" spans="1:12" ht="18" customHeight="1">
      <c r="A25" s="86"/>
      <c r="B25" s="97"/>
      <c r="C25" s="97"/>
      <c r="D25" s="97"/>
      <c r="E25" s="97"/>
      <c r="F25" s="97"/>
      <c r="G25" s="97"/>
      <c r="H25" s="97"/>
      <c r="I25" s="97"/>
      <c r="J25" s="97"/>
      <c r="K25" s="97"/>
      <c r="L25" s="86"/>
    </row>
    <row r="26" spans="1:12" ht="15">
      <c r="A26" s="86"/>
      <c r="B26" s="86"/>
      <c r="C26" s="86"/>
      <c r="D26" s="86"/>
      <c r="E26" s="86"/>
      <c r="F26" s="86"/>
      <c r="G26" s="86"/>
      <c r="H26" s="86"/>
      <c r="I26" s="86"/>
      <c r="J26" s="86"/>
      <c r="K26" s="86"/>
      <c r="L26" s="86"/>
    </row>
    <row r="27" spans="1:12" ht="15">
      <c r="A27" s="103" t="s">
        <v>77</v>
      </c>
      <c r="B27" s="99" t="s">
        <v>179</v>
      </c>
      <c r="C27" s="86"/>
      <c r="D27" s="86"/>
      <c r="E27" s="86"/>
      <c r="F27" s="86"/>
      <c r="G27" s="104"/>
      <c r="H27" s="104"/>
      <c r="I27" s="104"/>
      <c r="J27" s="105"/>
      <c r="K27" s="86"/>
      <c r="L27" s="86"/>
    </row>
    <row r="28" spans="1:12" ht="15">
      <c r="A28" s="86"/>
      <c r="B28" s="86"/>
      <c r="C28" s="86"/>
      <c r="D28" s="86"/>
      <c r="E28" s="86"/>
      <c r="F28" s="86"/>
      <c r="G28" s="104"/>
      <c r="H28" s="104"/>
      <c r="I28" s="104"/>
      <c r="J28" s="105"/>
      <c r="K28" s="86"/>
      <c r="L28" s="86"/>
    </row>
    <row r="29" spans="1:12" ht="30" customHeight="1">
      <c r="A29" s="86"/>
      <c r="B29" s="181" t="s">
        <v>283</v>
      </c>
      <c r="C29" s="181"/>
      <c r="D29" s="181"/>
      <c r="E29" s="181"/>
      <c r="F29" s="181"/>
      <c r="G29" s="181"/>
      <c r="H29" s="181"/>
      <c r="I29" s="181"/>
      <c r="J29" s="181"/>
      <c r="K29" s="181"/>
      <c r="L29" s="86"/>
    </row>
    <row r="30" spans="1:12" ht="12.75" customHeight="1">
      <c r="A30" s="86"/>
      <c r="B30" s="106"/>
      <c r="C30" s="106"/>
      <c r="D30" s="106"/>
      <c r="E30" s="106"/>
      <c r="F30" s="106"/>
      <c r="G30" s="106"/>
      <c r="H30" s="106"/>
      <c r="I30" s="106"/>
      <c r="J30" s="106"/>
      <c r="K30" s="106"/>
      <c r="L30" s="86"/>
    </row>
    <row r="31" spans="1:12" ht="15">
      <c r="A31" s="86"/>
      <c r="B31" s="107"/>
      <c r="C31" s="107"/>
      <c r="D31" s="107"/>
      <c r="E31" s="107"/>
      <c r="F31" s="107"/>
      <c r="G31" s="107"/>
      <c r="H31" s="107"/>
      <c r="I31" s="107"/>
      <c r="J31" s="107"/>
      <c r="K31" s="107"/>
      <c r="L31" s="86"/>
    </row>
    <row r="32" spans="1:12" ht="15">
      <c r="A32" s="108" t="s">
        <v>78</v>
      </c>
      <c r="B32" s="109" t="s">
        <v>180</v>
      </c>
      <c r="C32" s="109"/>
      <c r="D32" s="109"/>
      <c r="E32" s="109"/>
      <c r="F32" s="109"/>
      <c r="G32" s="109"/>
      <c r="H32" s="109"/>
      <c r="I32" s="109"/>
      <c r="J32" s="109"/>
      <c r="K32" s="109"/>
      <c r="L32" s="86"/>
    </row>
    <row r="33" spans="1:12" ht="15">
      <c r="A33" s="86"/>
      <c r="B33" s="107"/>
      <c r="C33" s="107"/>
      <c r="D33" s="107"/>
      <c r="E33" s="107"/>
      <c r="F33" s="107"/>
      <c r="G33" s="107"/>
      <c r="H33" s="107"/>
      <c r="I33" s="107"/>
      <c r="J33" s="107"/>
      <c r="K33" s="107"/>
      <c r="L33" s="86"/>
    </row>
    <row r="34" spans="1:12" ht="69" customHeight="1">
      <c r="A34" s="86"/>
      <c r="B34" s="178" t="s">
        <v>284</v>
      </c>
      <c r="C34" s="178"/>
      <c r="D34" s="178"/>
      <c r="E34" s="178"/>
      <c r="F34" s="178"/>
      <c r="G34" s="178"/>
      <c r="H34" s="178"/>
      <c r="I34" s="178"/>
      <c r="J34" s="178"/>
      <c r="K34" s="178"/>
      <c r="L34" s="86"/>
    </row>
    <row r="35" spans="1:12" ht="8.25" customHeight="1">
      <c r="A35" s="86"/>
      <c r="B35" s="110"/>
      <c r="C35" s="110"/>
      <c r="D35" s="110"/>
      <c r="E35" s="110"/>
      <c r="F35" s="110"/>
      <c r="G35" s="110"/>
      <c r="H35" s="110"/>
      <c r="I35" s="110"/>
      <c r="J35" s="110"/>
      <c r="K35" s="110"/>
      <c r="L35" s="86"/>
    </row>
    <row r="36" spans="1:12" ht="9.75" customHeight="1">
      <c r="A36" s="86"/>
      <c r="B36" s="86"/>
      <c r="C36" s="86"/>
      <c r="D36" s="86"/>
      <c r="E36" s="86"/>
      <c r="F36" s="86"/>
      <c r="G36" s="104"/>
      <c r="H36" s="104"/>
      <c r="I36" s="104"/>
      <c r="J36" s="105"/>
      <c r="K36" s="86"/>
      <c r="L36" s="86"/>
    </row>
    <row r="37" spans="1:12" ht="15">
      <c r="A37" s="108" t="s">
        <v>79</v>
      </c>
      <c r="B37" s="186" t="s">
        <v>181</v>
      </c>
      <c r="C37" s="186"/>
      <c r="D37" s="186"/>
      <c r="E37" s="186"/>
      <c r="F37" s="186"/>
      <c r="G37" s="186"/>
      <c r="H37" s="186"/>
      <c r="I37" s="186"/>
      <c r="J37" s="186"/>
      <c r="K37" s="186"/>
      <c r="L37" s="86"/>
    </row>
    <row r="38" spans="1:12" ht="15">
      <c r="A38" s="86"/>
      <c r="B38" s="86"/>
      <c r="C38" s="86"/>
      <c r="D38" s="86"/>
      <c r="E38" s="86"/>
      <c r="F38" s="86"/>
      <c r="G38" s="104"/>
      <c r="H38" s="104"/>
      <c r="I38" s="104"/>
      <c r="J38" s="105"/>
      <c r="K38" s="86"/>
      <c r="L38" s="86"/>
    </row>
    <row r="39" spans="1:12" ht="29.25" customHeight="1">
      <c r="A39" s="86"/>
      <c r="B39" s="181" t="s">
        <v>37</v>
      </c>
      <c r="C39" s="181"/>
      <c r="D39" s="181"/>
      <c r="E39" s="181"/>
      <c r="F39" s="181"/>
      <c r="G39" s="181"/>
      <c r="H39" s="181"/>
      <c r="I39" s="181"/>
      <c r="J39" s="181"/>
      <c r="K39" s="181"/>
      <c r="L39" s="86"/>
    </row>
    <row r="40" spans="1:12" ht="15">
      <c r="A40" s="86"/>
      <c r="B40" s="99"/>
      <c r="C40" s="97"/>
      <c r="D40" s="97"/>
      <c r="E40" s="97"/>
      <c r="F40" s="97"/>
      <c r="G40" s="97"/>
      <c r="H40" s="97"/>
      <c r="I40" s="97"/>
      <c r="J40" s="97"/>
      <c r="K40" s="97"/>
      <c r="L40" s="86"/>
    </row>
    <row r="41" spans="1:12" ht="6.75" customHeight="1">
      <c r="A41" s="86"/>
      <c r="B41" s="86"/>
      <c r="C41" s="86"/>
      <c r="D41" s="86"/>
      <c r="E41" s="86"/>
      <c r="F41" s="86"/>
      <c r="G41" s="104"/>
      <c r="H41" s="104"/>
      <c r="I41" s="104"/>
      <c r="J41" s="105"/>
      <c r="K41" s="86"/>
      <c r="L41" s="86"/>
    </row>
    <row r="42" spans="1:12" ht="15">
      <c r="A42" s="103" t="s">
        <v>80</v>
      </c>
      <c r="B42" s="99" t="s">
        <v>182</v>
      </c>
      <c r="C42" s="86"/>
      <c r="D42" s="86"/>
      <c r="E42" s="86"/>
      <c r="F42" s="86"/>
      <c r="G42" s="104"/>
      <c r="H42" s="104"/>
      <c r="I42" s="104"/>
      <c r="J42" s="105"/>
      <c r="K42" s="86"/>
      <c r="L42" s="86"/>
    </row>
    <row r="43" spans="1:12" ht="8.25" customHeight="1">
      <c r="A43" s="103"/>
      <c r="B43" s="99"/>
      <c r="C43" s="86"/>
      <c r="D43" s="86"/>
      <c r="E43" s="86"/>
      <c r="F43" s="86"/>
      <c r="G43" s="104"/>
      <c r="H43" s="104"/>
      <c r="I43" s="104"/>
      <c r="J43" s="105"/>
      <c r="K43" s="86"/>
      <c r="L43" s="86"/>
    </row>
    <row r="44" spans="1:12" ht="33" customHeight="1">
      <c r="A44" s="103"/>
      <c r="B44" s="181" t="s">
        <v>38</v>
      </c>
      <c r="C44" s="181"/>
      <c r="D44" s="181"/>
      <c r="E44" s="181"/>
      <c r="F44" s="181"/>
      <c r="G44" s="181"/>
      <c r="H44" s="181"/>
      <c r="I44" s="181"/>
      <c r="J44" s="181"/>
      <c r="K44" s="181"/>
      <c r="L44" s="86"/>
    </row>
    <row r="45" spans="1:12" ht="15">
      <c r="A45" s="103" t="s">
        <v>81</v>
      </c>
      <c r="B45" s="99" t="s">
        <v>183</v>
      </c>
      <c r="C45" s="86"/>
      <c r="D45" s="86"/>
      <c r="E45" s="86"/>
      <c r="F45" s="86"/>
      <c r="G45" s="104"/>
      <c r="H45" s="104"/>
      <c r="I45" s="104"/>
      <c r="J45" s="105"/>
      <c r="K45" s="86"/>
      <c r="L45" s="86"/>
    </row>
    <row r="46" spans="1:12" ht="15">
      <c r="A46" s="103"/>
      <c r="B46" s="99"/>
      <c r="C46" s="86"/>
      <c r="D46" s="86"/>
      <c r="E46" s="86"/>
      <c r="F46" s="86"/>
      <c r="G46" s="104"/>
      <c r="H46" s="104"/>
      <c r="I46" s="104"/>
      <c r="J46" s="105"/>
      <c r="K46" s="86"/>
      <c r="L46" s="86"/>
    </row>
    <row r="47" spans="1:12" ht="15">
      <c r="A47" s="103"/>
      <c r="B47" s="107" t="s">
        <v>285</v>
      </c>
      <c r="C47" s="107"/>
      <c r="D47" s="107"/>
      <c r="E47" s="107"/>
      <c r="F47" s="107"/>
      <c r="G47" s="107"/>
      <c r="H47" s="107"/>
      <c r="I47" s="107"/>
      <c r="J47" s="107"/>
      <c r="K47" s="107"/>
      <c r="L47" s="86"/>
    </row>
    <row r="48" spans="1:12" ht="15">
      <c r="A48" s="103"/>
      <c r="B48" s="107"/>
      <c r="C48" s="107"/>
      <c r="D48" s="107"/>
      <c r="E48" s="107"/>
      <c r="F48" s="107"/>
      <c r="G48" s="107"/>
      <c r="H48" s="107"/>
      <c r="I48" s="107"/>
      <c r="J48" s="107"/>
      <c r="K48" s="107"/>
      <c r="L48" s="86"/>
    </row>
    <row r="49" spans="1:12" ht="15">
      <c r="A49" s="103"/>
      <c r="B49" s="97"/>
      <c r="C49" s="97"/>
      <c r="D49" s="97"/>
      <c r="E49" s="97"/>
      <c r="F49" s="97"/>
      <c r="G49" s="97"/>
      <c r="H49" s="97"/>
      <c r="I49" s="97"/>
      <c r="J49" s="97"/>
      <c r="K49" s="97"/>
      <c r="L49" s="86"/>
    </row>
    <row r="50" spans="1:12" ht="15">
      <c r="A50" s="103" t="s">
        <v>82</v>
      </c>
      <c r="B50" s="99" t="s">
        <v>184</v>
      </c>
      <c r="C50" s="86"/>
      <c r="D50" s="86"/>
      <c r="E50" s="86"/>
      <c r="F50" s="86"/>
      <c r="G50" s="104"/>
      <c r="H50" s="104"/>
      <c r="I50" s="104"/>
      <c r="J50" s="105"/>
      <c r="K50" s="86"/>
      <c r="L50" s="86"/>
    </row>
    <row r="51" spans="1:12" ht="15">
      <c r="A51" s="103"/>
      <c r="B51" s="99"/>
      <c r="C51" s="86"/>
      <c r="D51" s="86"/>
      <c r="E51" s="86"/>
      <c r="F51" s="86"/>
      <c r="G51" s="104"/>
      <c r="H51" s="104"/>
      <c r="I51" s="104"/>
      <c r="J51" s="105"/>
      <c r="K51" s="86"/>
      <c r="L51" s="86"/>
    </row>
    <row r="52" spans="1:12" ht="15">
      <c r="A52" s="103"/>
      <c r="B52" s="86" t="s">
        <v>185</v>
      </c>
      <c r="C52" s="86"/>
      <c r="D52" s="86"/>
      <c r="E52" s="86"/>
      <c r="F52" s="86"/>
      <c r="G52" s="104"/>
      <c r="H52" s="104"/>
      <c r="I52" s="104"/>
      <c r="J52" s="105"/>
      <c r="K52" s="86"/>
      <c r="L52" s="86"/>
    </row>
    <row r="53" spans="1:12" ht="15">
      <c r="A53" s="103"/>
      <c r="B53" s="86" t="s">
        <v>269</v>
      </c>
      <c r="C53" s="86"/>
      <c r="D53" s="111" t="s">
        <v>188</v>
      </c>
      <c r="E53" s="86" t="s">
        <v>186</v>
      </c>
      <c r="F53" s="86"/>
      <c r="G53" s="104"/>
      <c r="H53" s="104"/>
      <c r="I53" s="104"/>
      <c r="J53" s="105"/>
      <c r="K53" s="86"/>
      <c r="L53" s="86"/>
    </row>
    <row r="54" spans="1:12" ht="15">
      <c r="A54" s="103"/>
      <c r="B54" s="86" t="s">
        <v>270</v>
      </c>
      <c r="C54" s="86"/>
      <c r="D54" s="111" t="s">
        <v>188</v>
      </c>
      <c r="E54" s="86" t="s">
        <v>226</v>
      </c>
      <c r="F54" s="86"/>
      <c r="G54" s="104"/>
      <c r="H54" s="104"/>
      <c r="I54" s="104"/>
      <c r="J54" s="105"/>
      <c r="K54" s="86"/>
      <c r="L54" s="86"/>
    </row>
    <row r="55" spans="1:12" ht="15">
      <c r="A55" s="103"/>
      <c r="B55" s="86" t="s">
        <v>187</v>
      </c>
      <c r="C55" s="86"/>
      <c r="D55" s="111" t="s">
        <v>188</v>
      </c>
      <c r="E55" s="86" t="s">
        <v>259</v>
      </c>
      <c r="F55" s="86"/>
      <c r="G55" s="104"/>
      <c r="H55" s="104"/>
      <c r="I55" s="104"/>
      <c r="J55" s="105"/>
      <c r="K55" s="86"/>
      <c r="L55" s="86"/>
    </row>
    <row r="56" spans="1:12" ht="15">
      <c r="A56" s="103"/>
      <c r="B56" s="86"/>
      <c r="C56" s="86"/>
      <c r="D56" s="86"/>
      <c r="E56" s="86"/>
      <c r="F56" s="86"/>
      <c r="G56" s="104"/>
      <c r="H56" s="104"/>
      <c r="I56" s="104"/>
      <c r="J56" s="105"/>
      <c r="K56" s="86"/>
      <c r="L56" s="86"/>
    </row>
    <row r="57" spans="1:12" ht="15">
      <c r="A57" s="103"/>
      <c r="B57" s="112">
        <v>2004</v>
      </c>
      <c r="C57" s="86"/>
      <c r="D57" s="86"/>
      <c r="E57" s="86"/>
      <c r="F57" s="86"/>
      <c r="G57" s="104"/>
      <c r="H57" s="104"/>
      <c r="I57" s="104"/>
      <c r="J57" s="105"/>
      <c r="K57" s="86"/>
      <c r="L57" s="86"/>
    </row>
    <row r="58" spans="1:12" ht="15">
      <c r="A58" s="103"/>
      <c r="B58" s="86" t="s">
        <v>286</v>
      </c>
      <c r="C58" s="86"/>
      <c r="D58" s="62"/>
      <c r="E58" s="86"/>
      <c r="F58" s="86"/>
      <c r="G58" s="86"/>
      <c r="H58" s="86"/>
      <c r="I58" s="86"/>
      <c r="J58" s="86"/>
      <c r="K58" s="86"/>
      <c r="L58" s="86"/>
    </row>
    <row r="59" spans="1:12" ht="15">
      <c r="A59" s="103"/>
      <c r="B59" s="86"/>
      <c r="C59" s="86"/>
      <c r="D59" s="62"/>
      <c r="E59" s="86"/>
      <c r="F59" s="86"/>
      <c r="G59" s="86"/>
      <c r="H59" s="86"/>
      <c r="I59" s="86"/>
      <c r="J59" s="86"/>
      <c r="K59" s="86"/>
      <c r="L59" s="86"/>
    </row>
    <row r="60" spans="1:12" ht="15">
      <c r="A60" s="103"/>
      <c r="B60" s="113"/>
      <c r="C60" s="86"/>
      <c r="D60" s="86"/>
      <c r="E60" s="86"/>
      <c r="F60" s="114" t="s">
        <v>51</v>
      </c>
      <c r="G60" s="114"/>
      <c r="H60" s="114"/>
      <c r="I60" s="115"/>
      <c r="J60" s="116"/>
      <c r="K60" s="86"/>
      <c r="L60" s="86"/>
    </row>
    <row r="61" spans="1:12" ht="15">
      <c r="A61" s="103"/>
      <c r="B61" s="113" t="s">
        <v>190</v>
      </c>
      <c r="C61" s="86"/>
      <c r="D61" s="86"/>
      <c r="E61" s="86"/>
      <c r="F61" s="117" t="s">
        <v>191</v>
      </c>
      <c r="G61" s="117" t="s">
        <v>192</v>
      </c>
      <c r="H61" s="117" t="s">
        <v>57</v>
      </c>
      <c r="I61" s="117"/>
      <c r="J61" s="117" t="s">
        <v>193</v>
      </c>
      <c r="K61" s="86"/>
      <c r="L61" s="86"/>
    </row>
    <row r="62" spans="1:12" ht="15">
      <c r="A62" s="103"/>
      <c r="B62" s="86"/>
      <c r="C62" s="86"/>
      <c r="D62" s="86"/>
      <c r="E62" s="86"/>
      <c r="F62" s="118" t="s">
        <v>91</v>
      </c>
      <c r="G62" s="118" t="s">
        <v>91</v>
      </c>
      <c r="H62" s="118" t="s">
        <v>91</v>
      </c>
      <c r="I62" s="118"/>
      <c r="J62" s="118" t="s">
        <v>91</v>
      </c>
      <c r="K62" s="86"/>
      <c r="L62" s="86"/>
    </row>
    <row r="63" spans="1:12" ht="15">
      <c r="A63" s="103"/>
      <c r="B63" s="86" t="s">
        <v>189</v>
      </c>
      <c r="C63" s="86"/>
      <c r="D63" s="86"/>
      <c r="E63" s="86"/>
      <c r="F63" s="119">
        <v>184</v>
      </c>
      <c r="G63" s="120">
        <v>0</v>
      </c>
      <c r="H63" s="119">
        <f>+F63+G63</f>
        <v>184</v>
      </c>
      <c r="I63" s="119"/>
      <c r="J63" s="119">
        <v>-1041</v>
      </c>
      <c r="K63" s="86">
        <f>43144+1759+1011+2053</f>
        <v>47967</v>
      </c>
      <c r="L63" s="86"/>
    </row>
    <row r="64" spans="1:12" ht="15">
      <c r="A64" s="103"/>
      <c r="B64" s="86" t="s">
        <v>227</v>
      </c>
      <c r="C64" s="86"/>
      <c r="D64" s="86"/>
      <c r="E64" s="121"/>
      <c r="F64" s="119">
        <v>3454</v>
      </c>
      <c r="G64" s="120">
        <v>0</v>
      </c>
      <c r="H64" s="119">
        <f>+F64+G64</f>
        <v>3454</v>
      </c>
      <c r="I64" s="119"/>
      <c r="J64" s="119">
        <v>2081</v>
      </c>
      <c r="K64" s="86">
        <f>40+39524+24393+265-38000</f>
        <v>26222</v>
      </c>
      <c r="L64" s="121"/>
    </row>
    <row r="65" spans="1:12" ht="15">
      <c r="A65" s="103"/>
      <c r="B65" s="86" t="s">
        <v>113</v>
      </c>
      <c r="C65" s="86"/>
      <c r="D65" s="86"/>
      <c r="E65" s="86"/>
      <c r="F65" s="119">
        <v>0</v>
      </c>
      <c r="G65" s="120">
        <v>0</v>
      </c>
      <c r="H65" s="119">
        <f>+F65+G65</f>
        <v>0</v>
      </c>
      <c r="I65" s="119"/>
      <c r="J65" s="119">
        <v>-1016</v>
      </c>
      <c r="K65" s="86">
        <f>(46928+3+33489)-K63-K64</f>
        <v>6231</v>
      </c>
      <c r="L65" s="121"/>
    </row>
    <row r="66" spans="1:12" ht="15">
      <c r="A66" s="103"/>
      <c r="B66" s="86" t="s">
        <v>194</v>
      </c>
      <c r="C66" s="86"/>
      <c r="D66" s="86"/>
      <c r="E66" s="86"/>
      <c r="F66" s="123">
        <f>SUM(F63:F65)</f>
        <v>3638</v>
      </c>
      <c r="G66" s="123">
        <f>SUM(G63:G65)</f>
        <v>0</v>
      </c>
      <c r="H66" s="123">
        <f>SUM(H63:H65)</f>
        <v>3638</v>
      </c>
      <c r="I66" s="123"/>
      <c r="J66" s="123">
        <f>SUM(J63:J65)</f>
        <v>24</v>
      </c>
      <c r="K66" s="86"/>
      <c r="L66" s="121"/>
    </row>
    <row r="67" spans="1:12" ht="15">
      <c r="A67" s="103"/>
      <c r="B67" s="86" t="s">
        <v>195</v>
      </c>
      <c r="C67" s="86"/>
      <c r="D67" s="86"/>
      <c r="E67" s="124"/>
      <c r="F67" s="119">
        <v>0</v>
      </c>
      <c r="G67" s="119">
        <v>0</v>
      </c>
      <c r="H67" s="119">
        <f>+F67+G67</f>
        <v>0</v>
      </c>
      <c r="I67" s="119"/>
      <c r="J67" s="125">
        <v>0</v>
      </c>
      <c r="K67" s="86"/>
      <c r="L67" s="86"/>
    </row>
    <row r="68" spans="1:12" ht="15.75" thickBot="1">
      <c r="A68" s="103"/>
      <c r="B68" s="86" t="s">
        <v>196</v>
      </c>
      <c r="C68" s="86"/>
      <c r="D68" s="86"/>
      <c r="E68" s="124"/>
      <c r="F68" s="126">
        <f>+F66+F67</f>
        <v>3638</v>
      </c>
      <c r="G68" s="126">
        <f>+G66+G67</f>
        <v>0</v>
      </c>
      <c r="H68" s="126">
        <f>+H66+H67</f>
        <v>3638</v>
      </c>
      <c r="I68" s="119"/>
      <c r="J68" s="119">
        <f>+J66+J67</f>
        <v>24</v>
      </c>
      <c r="K68" s="86"/>
      <c r="L68" s="121"/>
    </row>
    <row r="69" spans="1:12" ht="15.75" thickTop="1">
      <c r="A69" s="103"/>
      <c r="B69" s="86" t="s">
        <v>129</v>
      </c>
      <c r="C69" s="86"/>
      <c r="D69" s="86"/>
      <c r="E69" s="124"/>
      <c r="F69" s="127"/>
      <c r="G69" s="127"/>
      <c r="H69" s="127"/>
      <c r="I69" s="128"/>
      <c r="J69" s="119">
        <v>-14</v>
      </c>
      <c r="K69" s="86"/>
      <c r="L69" s="86"/>
    </row>
    <row r="70" spans="1:12" ht="15.75" thickBot="1">
      <c r="A70" s="103"/>
      <c r="B70" s="86" t="s">
        <v>251</v>
      </c>
      <c r="C70" s="86"/>
      <c r="D70" s="86"/>
      <c r="E70" s="124"/>
      <c r="F70" s="124"/>
      <c r="G70" s="124"/>
      <c r="H70" s="124"/>
      <c r="I70" s="128"/>
      <c r="J70" s="126">
        <f>SUM(J68:J69)</f>
        <v>10</v>
      </c>
      <c r="K70" s="86"/>
      <c r="L70" s="86"/>
    </row>
    <row r="71" spans="1:12" ht="6.75" customHeight="1" thickTop="1">
      <c r="A71" s="103"/>
      <c r="B71" s="86"/>
      <c r="C71" s="86"/>
      <c r="D71" s="86"/>
      <c r="E71" s="124"/>
      <c r="F71" s="124"/>
      <c r="G71" s="124"/>
      <c r="H71" s="124"/>
      <c r="I71" s="128"/>
      <c r="J71" s="125"/>
      <c r="K71" s="86"/>
      <c r="L71" s="86"/>
    </row>
    <row r="72" spans="1:12" ht="15">
      <c r="A72" s="103"/>
      <c r="B72" s="86"/>
      <c r="C72" s="86"/>
      <c r="D72" s="86"/>
      <c r="E72" s="124"/>
      <c r="F72" s="124"/>
      <c r="G72" s="124"/>
      <c r="H72" s="124"/>
      <c r="I72" s="124"/>
      <c r="J72" s="124"/>
      <c r="K72" s="86"/>
      <c r="L72" s="86"/>
    </row>
    <row r="73" spans="1:12" ht="15">
      <c r="A73" s="103"/>
      <c r="B73" s="112">
        <v>2003</v>
      </c>
      <c r="C73" s="86"/>
      <c r="D73" s="86"/>
      <c r="E73" s="124"/>
      <c r="F73" s="124"/>
      <c r="G73" s="124"/>
      <c r="H73" s="124"/>
      <c r="I73" s="124"/>
      <c r="J73" s="124"/>
      <c r="K73" s="86"/>
      <c r="L73" s="86"/>
    </row>
    <row r="74" spans="1:12" ht="15">
      <c r="A74" s="103"/>
      <c r="B74" s="86" t="s">
        <v>287</v>
      </c>
      <c r="C74" s="86"/>
      <c r="D74" s="62"/>
      <c r="E74" s="86"/>
      <c r="F74" s="86"/>
      <c r="G74" s="86"/>
      <c r="H74" s="86"/>
      <c r="I74" s="86"/>
      <c r="J74" s="86"/>
      <c r="K74" s="86"/>
      <c r="L74" s="86"/>
    </row>
    <row r="75" spans="1:12" ht="15">
      <c r="A75" s="103"/>
      <c r="B75" s="86"/>
      <c r="C75" s="86"/>
      <c r="D75" s="62"/>
      <c r="E75" s="86"/>
      <c r="F75" s="86"/>
      <c r="G75" s="86"/>
      <c r="H75" s="86"/>
      <c r="I75" s="86"/>
      <c r="J75" s="86"/>
      <c r="K75" s="86"/>
      <c r="L75" s="86"/>
    </row>
    <row r="76" spans="1:12" ht="15">
      <c r="A76" s="103"/>
      <c r="B76" s="113"/>
      <c r="C76" s="86"/>
      <c r="D76" s="86"/>
      <c r="E76" s="86"/>
      <c r="F76" s="114" t="s">
        <v>51</v>
      </c>
      <c r="G76" s="114"/>
      <c r="H76" s="114"/>
      <c r="I76" s="115"/>
      <c r="J76" s="116"/>
      <c r="K76" s="86"/>
      <c r="L76" s="86"/>
    </row>
    <row r="77" spans="1:12" ht="15">
      <c r="A77" s="103"/>
      <c r="B77" s="113" t="s">
        <v>190</v>
      </c>
      <c r="C77" s="86"/>
      <c r="D77" s="86"/>
      <c r="E77" s="86"/>
      <c r="F77" s="117" t="s">
        <v>191</v>
      </c>
      <c r="G77" s="117" t="s">
        <v>192</v>
      </c>
      <c r="H77" s="117" t="s">
        <v>57</v>
      </c>
      <c r="I77" s="117"/>
      <c r="J77" s="117" t="s">
        <v>193</v>
      </c>
      <c r="K77" s="86"/>
      <c r="L77" s="86"/>
    </row>
    <row r="78" spans="1:12" ht="15">
      <c r="A78" s="103"/>
      <c r="B78" s="86"/>
      <c r="C78" s="86"/>
      <c r="D78" s="86"/>
      <c r="E78" s="86"/>
      <c r="F78" s="118" t="s">
        <v>91</v>
      </c>
      <c r="G78" s="118" t="s">
        <v>91</v>
      </c>
      <c r="H78" s="118" t="s">
        <v>91</v>
      </c>
      <c r="I78" s="118"/>
      <c r="J78" s="118" t="s">
        <v>91</v>
      </c>
      <c r="K78" s="86"/>
      <c r="L78" s="86"/>
    </row>
    <row r="79" spans="1:12" ht="15">
      <c r="A79" s="103"/>
      <c r="B79" s="86" t="s">
        <v>189</v>
      </c>
      <c r="C79" s="86"/>
      <c r="D79" s="86"/>
      <c r="E79" s="86"/>
      <c r="F79" s="119">
        <v>147</v>
      </c>
      <c r="G79" s="129">
        <v>0</v>
      </c>
      <c r="H79" s="119">
        <f>+F79+G79</f>
        <v>147</v>
      </c>
      <c r="I79" s="119"/>
      <c r="J79" s="119">
        <v>-9084</v>
      </c>
      <c r="K79" s="86"/>
      <c r="L79" s="86"/>
    </row>
    <row r="80" spans="1:12" ht="15">
      <c r="A80" s="103"/>
      <c r="B80" s="86" t="s">
        <v>227</v>
      </c>
      <c r="C80" s="86"/>
      <c r="D80" s="86"/>
      <c r="E80" s="86"/>
      <c r="F80" s="119">
        <v>2371</v>
      </c>
      <c r="G80" s="129">
        <v>0</v>
      </c>
      <c r="H80" s="119">
        <f>+F80+G80</f>
        <v>2371</v>
      </c>
      <c r="I80" s="119"/>
      <c r="J80" s="119">
        <v>6415</v>
      </c>
      <c r="K80" s="86"/>
      <c r="L80" s="86"/>
    </row>
    <row r="81" spans="1:12" ht="15">
      <c r="A81" s="103"/>
      <c r="B81" s="86" t="s">
        <v>113</v>
      </c>
      <c r="C81" s="86"/>
      <c r="D81" s="86"/>
      <c r="E81" s="86"/>
      <c r="F81" s="119">
        <v>0</v>
      </c>
      <c r="G81" s="120">
        <v>0</v>
      </c>
      <c r="H81" s="119">
        <f>+F81+G81</f>
        <v>0</v>
      </c>
      <c r="I81" s="119"/>
      <c r="J81" s="119">
        <v>-2953</v>
      </c>
      <c r="K81" s="86"/>
      <c r="L81" s="86"/>
    </row>
    <row r="82" spans="1:12" ht="15">
      <c r="A82" s="103"/>
      <c r="B82" s="86" t="s">
        <v>194</v>
      </c>
      <c r="C82" s="86"/>
      <c r="D82" s="86"/>
      <c r="E82" s="86"/>
      <c r="F82" s="123">
        <f>SUM(F79:F81)</f>
        <v>2518</v>
      </c>
      <c r="G82" s="123">
        <f>SUM(G79:G81)</f>
        <v>0</v>
      </c>
      <c r="H82" s="123">
        <f>SUM(H79:H81)</f>
        <v>2518</v>
      </c>
      <c r="I82" s="123"/>
      <c r="J82" s="123">
        <f>SUM(J79:J81)</f>
        <v>-5622</v>
      </c>
      <c r="K82" s="86"/>
      <c r="L82" s="86"/>
    </row>
    <row r="83" spans="1:12" ht="15">
      <c r="A83" s="103"/>
      <c r="B83" s="86" t="s">
        <v>195</v>
      </c>
      <c r="C83" s="86"/>
      <c r="D83" s="86"/>
      <c r="E83" s="124"/>
      <c r="F83" s="119">
        <v>0</v>
      </c>
      <c r="G83" s="119">
        <f>-G82</f>
        <v>0</v>
      </c>
      <c r="H83" s="119">
        <f>+F83+G83</f>
        <v>0</v>
      </c>
      <c r="I83" s="119"/>
      <c r="J83" s="125">
        <v>0</v>
      </c>
      <c r="K83" s="86"/>
      <c r="L83" s="86"/>
    </row>
    <row r="84" spans="1:12" ht="15.75" thickBot="1">
      <c r="A84" s="103"/>
      <c r="B84" s="86" t="s">
        <v>196</v>
      </c>
      <c r="C84" s="86"/>
      <c r="D84" s="86"/>
      <c r="E84" s="124"/>
      <c r="F84" s="126">
        <f>+F82+F83</f>
        <v>2518</v>
      </c>
      <c r="G84" s="126">
        <f>+G82+G83</f>
        <v>0</v>
      </c>
      <c r="H84" s="126">
        <f>+H82+H83</f>
        <v>2518</v>
      </c>
      <c r="I84" s="119"/>
      <c r="J84" s="119">
        <f>+J82+J83</f>
        <v>-5622</v>
      </c>
      <c r="K84" s="86"/>
      <c r="L84" s="121"/>
    </row>
    <row r="85" spans="1:12" ht="15.75" thickTop="1">
      <c r="A85" s="103"/>
      <c r="B85" s="86" t="s">
        <v>129</v>
      </c>
      <c r="C85" s="86"/>
      <c r="D85" s="86"/>
      <c r="E85" s="124"/>
      <c r="F85" s="127"/>
      <c r="G85" s="127"/>
      <c r="H85" s="127"/>
      <c r="I85" s="128"/>
      <c r="J85" s="119">
        <v>219</v>
      </c>
      <c r="K85" s="86"/>
      <c r="L85" s="86"/>
    </row>
    <row r="86" spans="1:12" ht="15.75" thickBot="1">
      <c r="A86" s="103"/>
      <c r="B86" s="86" t="s">
        <v>251</v>
      </c>
      <c r="C86" s="86"/>
      <c r="D86" s="86"/>
      <c r="E86" s="124"/>
      <c r="F86" s="124"/>
      <c r="G86" s="124"/>
      <c r="H86" s="124"/>
      <c r="I86" s="128"/>
      <c r="J86" s="126">
        <f>SUM(J84:J85)</f>
        <v>-5403</v>
      </c>
      <c r="K86" s="86"/>
      <c r="L86" s="86"/>
    </row>
    <row r="87" spans="1:12" ht="7.5" customHeight="1" thickTop="1">
      <c r="A87" s="103"/>
      <c r="B87" s="86"/>
      <c r="C87" s="86"/>
      <c r="D87" s="86"/>
      <c r="E87" s="124"/>
      <c r="F87" s="124"/>
      <c r="G87" s="124"/>
      <c r="H87" s="124"/>
      <c r="I87" s="128"/>
      <c r="J87" s="125"/>
      <c r="K87" s="86"/>
      <c r="L87" s="86"/>
    </row>
    <row r="88" spans="1:12" ht="15">
      <c r="A88" s="103"/>
      <c r="B88" s="86"/>
      <c r="C88" s="86"/>
      <c r="D88" s="86"/>
      <c r="E88" s="124"/>
      <c r="F88" s="124"/>
      <c r="G88" s="124"/>
      <c r="H88" s="124"/>
      <c r="I88" s="124"/>
      <c r="J88" s="124"/>
      <c r="K88" s="86"/>
      <c r="L88" s="86"/>
    </row>
    <row r="89" spans="1:12" ht="15">
      <c r="A89" s="103"/>
      <c r="B89" s="185" t="s">
        <v>266</v>
      </c>
      <c r="C89" s="185"/>
      <c r="D89" s="185"/>
      <c r="E89" s="185"/>
      <c r="F89" s="185"/>
      <c r="G89" s="185"/>
      <c r="H89" s="185"/>
      <c r="I89" s="185"/>
      <c r="J89" s="185"/>
      <c r="K89" s="185"/>
      <c r="L89" s="86"/>
    </row>
    <row r="90" spans="1:12" ht="15">
      <c r="A90" s="103"/>
      <c r="B90" s="111"/>
      <c r="C90" s="111"/>
      <c r="D90" s="111"/>
      <c r="E90" s="111"/>
      <c r="F90" s="111"/>
      <c r="G90" s="111"/>
      <c r="H90" s="111"/>
      <c r="I90" s="111"/>
      <c r="J90" s="111"/>
      <c r="K90" s="111"/>
      <c r="L90" s="86"/>
    </row>
    <row r="91" spans="1:12" ht="15">
      <c r="A91" s="103"/>
      <c r="B91" s="99"/>
      <c r="C91" s="86"/>
      <c r="D91" s="86"/>
      <c r="E91" s="86"/>
      <c r="F91" s="86"/>
      <c r="G91" s="104"/>
      <c r="H91" s="104"/>
      <c r="I91" s="104"/>
      <c r="J91" s="105"/>
      <c r="K91" s="86"/>
      <c r="L91" s="86"/>
    </row>
    <row r="92" spans="1:12" ht="15">
      <c r="A92" s="103" t="s">
        <v>83</v>
      </c>
      <c r="B92" s="99" t="s">
        <v>197</v>
      </c>
      <c r="C92" s="86"/>
      <c r="D92" s="86"/>
      <c r="E92" s="86"/>
      <c r="F92" s="86"/>
      <c r="G92" s="104"/>
      <c r="H92" s="104"/>
      <c r="I92" s="104"/>
      <c r="J92" s="105"/>
      <c r="K92" s="86"/>
      <c r="L92" s="86"/>
    </row>
    <row r="93" spans="1:12" ht="15">
      <c r="A93" s="103"/>
      <c r="B93" s="99"/>
      <c r="C93" s="86"/>
      <c r="D93" s="86"/>
      <c r="E93" s="86"/>
      <c r="F93" s="86"/>
      <c r="G93" s="104"/>
      <c r="H93" s="104"/>
      <c r="I93" s="104"/>
      <c r="J93" s="105"/>
      <c r="K93" s="86"/>
      <c r="L93" s="86"/>
    </row>
    <row r="94" spans="1:12" ht="27.75" customHeight="1">
      <c r="A94" s="103"/>
      <c r="B94" s="181" t="s">
        <v>260</v>
      </c>
      <c r="C94" s="181"/>
      <c r="D94" s="181"/>
      <c r="E94" s="181"/>
      <c r="F94" s="181"/>
      <c r="G94" s="181"/>
      <c r="H94" s="181"/>
      <c r="I94" s="181"/>
      <c r="J94" s="181"/>
      <c r="K94" s="181"/>
      <c r="L94" s="86"/>
    </row>
    <row r="95" spans="1:12" ht="15">
      <c r="A95" s="103"/>
      <c r="B95" s="97"/>
      <c r="C95" s="97"/>
      <c r="D95" s="97"/>
      <c r="E95" s="97"/>
      <c r="F95" s="97"/>
      <c r="G95" s="97"/>
      <c r="H95" s="97"/>
      <c r="I95" s="97"/>
      <c r="J95" s="97"/>
      <c r="K95" s="97"/>
      <c r="L95" s="86"/>
    </row>
    <row r="96" spans="1:12" ht="15">
      <c r="A96" s="103"/>
      <c r="B96" s="99"/>
      <c r="C96" s="86"/>
      <c r="D96" s="86"/>
      <c r="E96" s="86"/>
      <c r="F96" s="86"/>
      <c r="G96" s="104"/>
      <c r="H96" s="104"/>
      <c r="I96" s="104"/>
      <c r="J96" s="105"/>
      <c r="K96" s="86"/>
      <c r="L96" s="86"/>
    </row>
    <row r="97" spans="1:12" ht="15">
      <c r="A97" s="103" t="s">
        <v>84</v>
      </c>
      <c r="B97" s="99" t="s">
        <v>198</v>
      </c>
      <c r="C97" s="86"/>
      <c r="D97" s="86"/>
      <c r="E97" s="86"/>
      <c r="F97" s="86"/>
      <c r="G97" s="104"/>
      <c r="H97" s="104"/>
      <c r="I97" s="104"/>
      <c r="J97" s="105"/>
      <c r="K97" s="86"/>
      <c r="L97" s="86"/>
    </row>
    <row r="98" spans="1:12" ht="15">
      <c r="A98" s="103"/>
      <c r="B98" s="99"/>
      <c r="C98" s="86"/>
      <c r="D98" s="86"/>
      <c r="E98" s="86"/>
      <c r="F98" s="86"/>
      <c r="G98" s="104"/>
      <c r="H98" s="104"/>
      <c r="I98" s="104"/>
      <c r="J98" s="105"/>
      <c r="K98" s="86"/>
      <c r="L98" s="86"/>
    </row>
    <row r="99" spans="1:12" ht="15.75" customHeight="1">
      <c r="A99" s="103"/>
      <c r="B99" s="178" t="s">
        <v>288</v>
      </c>
      <c r="C99" s="178"/>
      <c r="D99" s="178"/>
      <c r="E99" s="178"/>
      <c r="F99" s="178"/>
      <c r="G99" s="178"/>
      <c r="H99" s="178"/>
      <c r="I99" s="178"/>
      <c r="J99" s="178"/>
      <c r="K99" s="178"/>
      <c r="L99" s="86"/>
    </row>
    <row r="100" spans="1:12" ht="15">
      <c r="A100" s="130"/>
      <c r="B100" s="131"/>
      <c r="C100" s="131"/>
      <c r="D100" s="131"/>
      <c r="E100" s="131"/>
      <c r="F100" s="131"/>
      <c r="G100" s="131"/>
      <c r="H100" s="131"/>
      <c r="I100" s="131"/>
      <c r="J100" s="131"/>
      <c r="K100" s="131"/>
      <c r="L100" s="86"/>
    </row>
    <row r="101" spans="1:12" ht="15">
      <c r="A101" s="103"/>
      <c r="B101" s="99"/>
      <c r="C101" s="86"/>
      <c r="D101" s="86"/>
      <c r="E101" s="86"/>
      <c r="F101" s="86"/>
      <c r="G101" s="104"/>
      <c r="H101" s="104"/>
      <c r="I101" s="104"/>
      <c r="J101" s="105"/>
      <c r="K101" s="86"/>
      <c r="L101" s="86"/>
    </row>
    <row r="102" spans="1:12" ht="15">
      <c r="A102" s="103" t="s">
        <v>101</v>
      </c>
      <c r="B102" s="99" t="s">
        <v>199</v>
      </c>
      <c r="C102" s="86"/>
      <c r="D102" s="86"/>
      <c r="E102" s="86"/>
      <c r="F102" s="86"/>
      <c r="G102" s="104"/>
      <c r="H102" s="104"/>
      <c r="I102" s="104"/>
      <c r="J102" s="105"/>
      <c r="K102" s="86"/>
      <c r="L102" s="86"/>
    </row>
    <row r="103" spans="1:12" ht="15">
      <c r="A103" s="103"/>
      <c r="B103" s="99"/>
      <c r="C103" s="86"/>
      <c r="D103" s="86"/>
      <c r="E103" s="86"/>
      <c r="F103" s="86"/>
      <c r="G103" s="104"/>
      <c r="H103" s="104"/>
      <c r="I103" s="104"/>
      <c r="J103" s="105"/>
      <c r="K103" s="86"/>
      <c r="L103" s="86"/>
    </row>
    <row r="104" spans="1:12" ht="25.5" customHeight="1">
      <c r="A104" s="103"/>
      <c r="B104" s="182" t="s">
        <v>289</v>
      </c>
      <c r="C104" s="183"/>
      <c r="D104" s="183"/>
      <c r="E104" s="183"/>
      <c r="F104" s="183"/>
      <c r="G104" s="183"/>
      <c r="H104" s="183"/>
      <c r="I104" s="183"/>
      <c r="J104" s="183"/>
      <c r="K104" s="86"/>
      <c r="L104" s="86"/>
    </row>
    <row r="105" spans="1:12" ht="15">
      <c r="A105" s="103"/>
      <c r="B105" s="86"/>
      <c r="C105" s="86"/>
      <c r="D105" s="86"/>
      <c r="E105" s="86"/>
      <c r="F105" s="86"/>
      <c r="G105" s="104"/>
      <c r="H105" s="104"/>
      <c r="I105" s="104"/>
      <c r="J105" s="105"/>
      <c r="K105" s="86"/>
      <c r="L105" s="86"/>
    </row>
    <row r="106" spans="1:12" ht="15">
      <c r="A106" s="103"/>
      <c r="B106" s="99"/>
      <c r="C106" s="86"/>
      <c r="D106" s="86"/>
      <c r="E106" s="86"/>
      <c r="F106" s="86"/>
      <c r="G106" s="104"/>
      <c r="H106" s="104"/>
      <c r="I106" s="104"/>
      <c r="J106" s="105"/>
      <c r="K106" s="86"/>
      <c r="L106" s="86"/>
    </row>
    <row r="107" spans="1:12" ht="15">
      <c r="A107" s="103" t="s">
        <v>105</v>
      </c>
      <c r="B107" s="99" t="s">
        <v>200</v>
      </c>
      <c r="C107" s="86"/>
      <c r="D107" s="86"/>
      <c r="E107" s="86"/>
      <c r="F107" s="86"/>
      <c r="G107" s="104"/>
      <c r="H107" s="104"/>
      <c r="I107" s="104"/>
      <c r="J107" s="105"/>
      <c r="K107" s="86"/>
      <c r="L107" s="86"/>
    </row>
    <row r="108" spans="1:12" ht="15">
      <c r="A108" s="103"/>
      <c r="B108" s="99"/>
      <c r="C108" s="86"/>
      <c r="D108" s="86"/>
      <c r="E108" s="86"/>
      <c r="F108" s="86"/>
      <c r="G108" s="104"/>
      <c r="H108" s="104"/>
      <c r="I108" s="104"/>
      <c r="J108" s="105"/>
      <c r="K108" s="86"/>
      <c r="L108" s="86"/>
    </row>
    <row r="109" spans="1:12" ht="34.5" customHeight="1">
      <c r="A109" s="103"/>
      <c r="B109" s="181" t="s">
        <v>221</v>
      </c>
      <c r="C109" s="184"/>
      <c r="D109" s="184"/>
      <c r="E109" s="184"/>
      <c r="F109" s="184"/>
      <c r="G109" s="184"/>
      <c r="H109" s="184"/>
      <c r="I109" s="184"/>
      <c r="J109" s="184"/>
      <c r="K109" s="86"/>
      <c r="L109" s="86"/>
    </row>
    <row r="110" spans="1:12" ht="15">
      <c r="A110" s="103"/>
      <c r="B110" s="86"/>
      <c r="C110" s="86"/>
      <c r="D110" s="86"/>
      <c r="E110" s="86"/>
      <c r="F110" s="86"/>
      <c r="G110" s="104"/>
      <c r="H110" s="104"/>
      <c r="I110" s="104"/>
      <c r="J110" s="105"/>
      <c r="K110" s="86"/>
      <c r="L110" s="86"/>
    </row>
    <row r="111" spans="1:12" ht="15">
      <c r="A111" s="103"/>
      <c r="B111" s="86"/>
      <c r="C111" s="86"/>
      <c r="D111" s="86"/>
      <c r="E111" s="86"/>
      <c r="F111" s="86"/>
      <c r="G111" s="104"/>
      <c r="H111" s="104"/>
      <c r="I111" s="104"/>
      <c r="J111" s="105"/>
      <c r="K111" s="86"/>
      <c r="L111" s="86"/>
    </row>
    <row r="112" spans="1:12" ht="15">
      <c r="A112" s="103" t="s">
        <v>106</v>
      </c>
      <c r="B112" s="99" t="s">
        <v>24</v>
      </c>
      <c r="C112" s="86"/>
      <c r="D112" s="86"/>
      <c r="E112" s="86"/>
      <c r="F112" s="86"/>
      <c r="G112" s="104"/>
      <c r="H112" s="104"/>
      <c r="I112" s="104"/>
      <c r="J112" s="105"/>
      <c r="K112" s="86"/>
      <c r="L112" s="86"/>
    </row>
    <row r="113" spans="1:12" ht="15">
      <c r="A113" s="103"/>
      <c r="B113" s="86"/>
      <c r="C113" s="86"/>
      <c r="D113" s="86"/>
      <c r="E113" s="86"/>
      <c r="F113" s="86"/>
      <c r="G113" s="104"/>
      <c r="H113" s="104"/>
      <c r="I113" s="104"/>
      <c r="J113" s="105"/>
      <c r="K113" s="86"/>
      <c r="L113" s="86"/>
    </row>
    <row r="114" spans="1:12" ht="15">
      <c r="A114" s="103"/>
      <c r="B114" s="86" t="s">
        <v>290</v>
      </c>
      <c r="C114" s="86"/>
      <c r="D114" s="86"/>
      <c r="E114" s="86"/>
      <c r="F114" s="86"/>
      <c r="G114" s="104"/>
      <c r="H114" s="104"/>
      <c r="I114" s="104"/>
      <c r="J114" s="105"/>
      <c r="K114" s="86"/>
      <c r="L114" s="86"/>
    </row>
    <row r="115" spans="1:12" ht="15">
      <c r="A115" s="103"/>
      <c r="B115" s="86"/>
      <c r="C115" s="86"/>
      <c r="D115" s="86"/>
      <c r="E115" s="86"/>
      <c r="F115" s="86"/>
      <c r="G115" s="104"/>
      <c r="H115" s="104"/>
      <c r="I115" s="104"/>
      <c r="J115" s="105"/>
      <c r="K115" s="86"/>
      <c r="L115" s="86"/>
    </row>
    <row r="116" spans="1:10" ht="12.75">
      <c r="A116" s="54"/>
      <c r="G116" s="70"/>
      <c r="H116" s="70"/>
      <c r="I116" s="70"/>
      <c r="J116" s="71"/>
    </row>
    <row r="117" spans="1:10" ht="14.25">
      <c r="A117" s="54"/>
      <c r="B117" s="133" t="s">
        <v>273</v>
      </c>
      <c r="G117" s="70"/>
      <c r="H117" s="70"/>
      <c r="I117" s="70"/>
      <c r="J117" s="71"/>
    </row>
    <row r="118" spans="1:10" ht="12.75">
      <c r="A118" s="54"/>
      <c r="G118" s="70"/>
      <c r="H118" s="70"/>
      <c r="I118" s="70"/>
      <c r="J118" s="71"/>
    </row>
    <row r="119" spans="1:12" ht="12.75">
      <c r="A119" s="54"/>
      <c r="G119" s="70"/>
      <c r="H119" s="70"/>
      <c r="I119" s="70"/>
      <c r="J119" s="89"/>
      <c r="L119" s="90"/>
    </row>
    <row r="120" spans="1:12" ht="15">
      <c r="A120" s="103" t="s">
        <v>75</v>
      </c>
      <c r="B120" s="99" t="s">
        <v>25</v>
      </c>
      <c r="C120" s="86"/>
      <c r="D120" s="86"/>
      <c r="E120" s="86"/>
      <c r="F120" s="86"/>
      <c r="G120" s="134"/>
      <c r="H120" s="135"/>
      <c r="I120" s="104"/>
      <c r="J120" s="105"/>
      <c r="K120" s="86"/>
      <c r="L120" s="86"/>
    </row>
    <row r="121" spans="1:12" ht="15">
      <c r="A121" s="103"/>
      <c r="B121" s="86"/>
      <c r="C121" s="86"/>
      <c r="D121" s="86"/>
      <c r="E121" s="86"/>
      <c r="F121" s="86"/>
      <c r="G121" s="104"/>
      <c r="H121" s="104"/>
      <c r="I121" s="104"/>
      <c r="J121" s="105"/>
      <c r="K121" s="86"/>
      <c r="L121" s="86"/>
    </row>
    <row r="122" spans="1:12" ht="15">
      <c r="A122" s="103"/>
      <c r="B122" s="133" t="s">
        <v>39</v>
      </c>
      <c r="C122" s="86"/>
      <c r="D122" s="86"/>
      <c r="E122" s="86"/>
      <c r="F122" s="86"/>
      <c r="G122" s="104"/>
      <c r="H122" s="104"/>
      <c r="I122" s="104"/>
      <c r="J122" s="105"/>
      <c r="K122" s="86"/>
      <c r="L122" s="86"/>
    </row>
    <row r="123" spans="1:12" ht="73.5" customHeight="1">
      <c r="A123" s="103"/>
      <c r="B123" s="178" t="s">
        <v>309</v>
      </c>
      <c r="C123" s="178"/>
      <c r="D123" s="178"/>
      <c r="E123" s="178"/>
      <c r="F123" s="178"/>
      <c r="G123" s="178"/>
      <c r="H123" s="178"/>
      <c r="I123" s="178"/>
      <c r="J123" s="178"/>
      <c r="K123" s="178"/>
      <c r="L123" s="86"/>
    </row>
    <row r="124" spans="1:12" ht="8.25" customHeight="1">
      <c r="A124" s="103"/>
      <c r="B124" s="110"/>
      <c r="C124" s="110"/>
      <c r="D124" s="110"/>
      <c r="E124" s="110"/>
      <c r="F124" s="110"/>
      <c r="G124" s="110"/>
      <c r="H124" s="110"/>
      <c r="I124" s="110"/>
      <c r="J124" s="110"/>
      <c r="K124" s="110"/>
      <c r="L124" s="86"/>
    </row>
    <row r="125" spans="1:12" ht="14.25" customHeight="1">
      <c r="A125" s="103"/>
      <c r="B125" s="136" t="s">
        <v>201</v>
      </c>
      <c r="C125" s="110"/>
      <c r="D125" s="110"/>
      <c r="E125" s="110"/>
      <c r="F125" s="110"/>
      <c r="G125" s="110"/>
      <c r="H125" s="110"/>
      <c r="I125" s="110"/>
      <c r="J125" s="110"/>
      <c r="K125" s="110"/>
      <c r="L125" s="86"/>
    </row>
    <row r="126" spans="1:12" ht="59.25" customHeight="1">
      <c r="A126" s="103"/>
      <c r="B126" s="178" t="s">
        <v>297</v>
      </c>
      <c r="C126" s="178"/>
      <c r="D126" s="178"/>
      <c r="E126" s="178"/>
      <c r="F126" s="178"/>
      <c r="G126" s="178"/>
      <c r="H126" s="178"/>
      <c r="I126" s="178"/>
      <c r="J126" s="178"/>
      <c r="K126" s="178"/>
      <c r="L126" s="86"/>
    </row>
    <row r="127" spans="1:12" ht="12" customHeight="1">
      <c r="A127" s="103"/>
      <c r="B127" s="110"/>
      <c r="C127" s="110"/>
      <c r="D127" s="110"/>
      <c r="E127" s="110"/>
      <c r="F127" s="110"/>
      <c r="G127" s="110"/>
      <c r="H127" s="110"/>
      <c r="I127" s="110"/>
      <c r="J127" s="110"/>
      <c r="K127" s="110"/>
      <c r="L127" s="86"/>
    </row>
    <row r="128" spans="1:12" ht="43.5" customHeight="1">
      <c r="A128" s="103"/>
      <c r="B128" s="178" t="s">
        <v>291</v>
      </c>
      <c r="C128" s="178"/>
      <c r="D128" s="178"/>
      <c r="E128" s="178"/>
      <c r="F128" s="178"/>
      <c r="G128" s="178"/>
      <c r="H128" s="178"/>
      <c r="I128" s="178"/>
      <c r="J128" s="178"/>
      <c r="K128" s="178"/>
      <c r="L128" s="86"/>
    </row>
    <row r="129" spans="1:12" ht="15">
      <c r="A129" s="103"/>
      <c r="B129" s="110"/>
      <c r="C129" s="110"/>
      <c r="D129" s="110"/>
      <c r="E129" s="110"/>
      <c r="F129" s="110"/>
      <c r="G129" s="110"/>
      <c r="H129" s="110"/>
      <c r="I129" s="110"/>
      <c r="J129" s="110"/>
      <c r="K129" s="110"/>
      <c r="L129" s="86"/>
    </row>
    <row r="130" spans="1:12" ht="15">
      <c r="A130" s="103"/>
      <c r="B130" s="86"/>
      <c r="C130" s="86"/>
      <c r="D130" s="86"/>
      <c r="E130" s="86"/>
      <c r="F130" s="86"/>
      <c r="G130" s="104"/>
      <c r="H130" s="104"/>
      <c r="I130" s="104"/>
      <c r="J130" s="105"/>
      <c r="K130" s="86"/>
      <c r="L130" s="86"/>
    </row>
    <row r="131" spans="1:12" ht="15">
      <c r="A131" s="103" t="s">
        <v>76</v>
      </c>
      <c r="B131" s="99" t="s">
        <v>222</v>
      </c>
      <c r="C131" s="86"/>
      <c r="D131" s="86"/>
      <c r="E131" s="86"/>
      <c r="F131" s="86"/>
      <c r="G131" s="104"/>
      <c r="H131" s="104"/>
      <c r="I131" s="104"/>
      <c r="J131" s="105"/>
      <c r="K131" s="86"/>
      <c r="L131" s="86"/>
    </row>
    <row r="132" spans="1:12" ht="15">
      <c r="A132" s="103"/>
      <c r="B132" s="99"/>
      <c r="C132" s="86"/>
      <c r="D132" s="86"/>
      <c r="E132" s="86"/>
      <c r="F132" s="86"/>
      <c r="G132" s="104"/>
      <c r="H132" s="104"/>
      <c r="I132" s="104"/>
      <c r="J132" s="105"/>
      <c r="K132" s="86"/>
      <c r="L132" s="86"/>
    </row>
    <row r="133" spans="1:12" ht="15">
      <c r="A133" s="103"/>
      <c r="B133" s="180" t="s">
        <v>299</v>
      </c>
      <c r="C133" s="180"/>
      <c r="D133" s="180"/>
      <c r="E133" s="180"/>
      <c r="F133" s="180"/>
      <c r="G133" s="180"/>
      <c r="H133" s="180"/>
      <c r="I133" s="180"/>
      <c r="J133" s="180"/>
      <c r="K133" s="180"/>
      <c r="L133" s="86"/>
    </row>
    <row r="134" spans="1:12" ht="15">
      <c r="A134" s="103"/>
      <c r="B134" s="180"/>
      <c r="C134" s="180"/>
      <c r="D134" s="180"/>
      <c r="E134" s="180"/>
      <c r="F134" s="180"/>
      <c r="G134" s="180"/>
      <c r="H134" s="180"/>
      <c r="I134" s="180"/>
      <c r="J134" s="180"/>
      <c r="K134" s="180"/>
      <c r="L134" s="86"/>
    </row>
    <row r="135" spans="1:12" ht="33" customHeight="1">
      <c r="A135" s="103"/>
      <c r="B135" s="180"/>
      <c r="C135" s="180"/>
      <c r="D135" s="180"/>
      <c r="E135" s="180"/>
      <c r="F135" s="180"/>
      <c r="G135" s="180"/>
      <c r="H135" s="180"/>
      <c r="I135" s="180"/>
      <c r="J135" s="180"/>
      <c r="K135" s="180"/>
      <c r="L135" s="86"/>
    </row>
    <row r="136" spans="1:12" ht="15">
      <c r="A136" s="103"/>
      <c r="B136" s="86"/>
      <c r="C136" s="86"/>
      <c r="D136" s="86"/>
      <c r="E136" s="86"/>
      <c r="F136" s="86"/>
      <c r="G136" s="104"/>
      <c r="H136" s="104"/>
      <c r="I136" s="104"/>
      <c r="J136" s="105"/>
      <c r="K136" s="86"/>
      <c r="L136" s="86"/>
    </row>
    <row r="137" spans="1:12" ht="15">
      <c r="A137" s="103"/>
      <c r="B137" s="86"/>
      <c r="C137" s="86"/>
      <c r="D137" s="86"/>
      <c r="E137" s="86"/>
      <c r="F137" s="86"/>
      <c r="G137" s="104"/>
      <c r="H137" s="104"/>
      <c r="I137" s="104"/>
      <c r="J137" s="105"/>
      <c r="K137" s="86"/>
      <c r="L137" s="86"/>
    </row>
    <row r="138" spans="1:12" ht="15">
      <c r="A138" s="103" t="s">
        <v>77</v>
      </c>
      <c r="B138" s="99" t="s">
        <v>26</v>
      </c>
      <c r="C138" s="86"/>
      <c r="D138" s="86"/>
      <c r="E138" s="86"/>
      <c r="F138" s="86"/>
      <c r="G138" s="104"/>
      <c r="H138" s="104"/>
      <c r="I138" s="104"/>
      <c r="J138" s="105"/>
      <c r="K138" s="86"/>
      <c r="L138" s="86"/>
    </row>
    <row r="139" spans="1:12" ht="15">
      <c r="A139" s="103"/>
      <c r="B139" s="86"/>
      <c r="C139" s="86"/>
      <c r="D139" s="86"/>
      <c r="E139" s="86"/>
      <c r="F139" s="86"/>
      <c r="G139" s="104"/>
      <c r="H139" s="104"/>
      <c r="I139" s="104"/>
      <c r="J139" s="105"/>
      <c r="K139" s="86"/>
      <c r="L139" s="86"/>
    </row>
    <row r="140" spans="1:12" ht="29.25" customHeight="1">
      <c r="A140" s="103"/>
      <c r="B140" s="181" t="s">
        <v>264</v>
      </c>
      <c r="C140" s="184"/>
      <c r="D140" s="184"/>
      <c r="E140" s="184"/>
      <c r="F140" s="184"/>
      <c r="G140" s="184"/>
      <c r="H140" s="184"/>
      <c r="I140" s="184"/>
      <c r="J140" s="184"/>
      <c r="K140" s="138"/>
      <c r="L140" s="86"/>
    </row>
    <row r="141" spans="1:12" ht="12.75" customHeight="1">
      <c r="A141" s="103"/>
      <c r="B141" s="101"/>
      <c r="C141" s="138"/>
      <c r="D141" s="138"/>
      <c r="E141" s="138"/>
      <c r="F141" s="138"/>
      <c r="G141" s="138"/>
      <c r="H141" s="138"/>
      <c r="I141" s="138"/>
      <c r="J141" s="138"/>
      <c r="K141" s="138"/>
      <c r="L141" s="86"/>
    </row>
    <row r="142" spans="1:12" ht="30" customHeight="1">
      <c r="A142" s="103"/>
      <c r="B142" s="181" t="s">
        <v>228</v>
      </c>
      <c r="C142" s="184"/>
      <c r="D142" s="184"/>
      <c r="E142" s="184"/>
      <c r="F142" s="184"/>
      <c r="G142" s="184"/>
      <c r="H142" s="184"/>
      <c r="I142" s="184"/>
      <c r="J142" s="184"/>
      <c r="K142" s="138"/>
      <c r="L142" s="86"/>
    </row>
    <row r="143" spans="1:12" ht="9" customHeight="1">
      <c r="A143" s="103"/>
      <c r="B143" s="101"/>
      <c r="C143" s="138"/>
      <c r="D143" s="138"/>
      <c r="E143" s="138"/>
      <c r="F143" s="138"/>
      <c r="G143" s="138"/>
      <c r="H143" s="138"/>
      <c r="I143" s="138"/>
      <c r="J143" s="138"/>
      <c r="K143" s="138"/>
      <c r="L143" s="86"/>
    </row>
    <row r="144" spans="1:12" ht="10.5" customHeight="1">
      <c r="A144" s="103"/>
      <c r="B144" s="86"/>
      <c r="C144" s="86"/>
      <c r="D144" s="86"/>
      <c r="E144" s="86"/>
      <c r="F144" s="86"/>
      <c r="G144" s="104"/>
      <c r="H144" s="104"/>
      <c r="I144" s="104"/>
      <c r="J144" s="105"/>
      <c r="K144" s="86"/>
      <c r="L144" s="86"/>
    </row>
    <row r="145" spans="1:12" ht="15">
      <c r="A145" s="103" t="s">
        <v>78</v>
      </c>
      <c r="B145" s="99" t="s">
        <v>202</v>
      </c>
      <c r="C145" s="86"/>
      <c r="D145" s="86"/>
      <c r="E145" s="86"/>
      <c r="F145" s="86"/>
      <c r="G145" s="104"/>
      <c r="H145" s="104"/>
      <c r="I145" s="104"/>
      <c r="J145" s="105"/>
      <c r="K145" s="86"/>
      <c r="L145" s="86"/>
    </row>
    <row r="146" spans="1:12" ht="15">
      <c r="A146" s="103"/>
      <c r="B146" s="86"/>
      <c r="C146" s="86"/>
      <c r="D146" s="86"/>
      <c r="E146" s="86"/>
      <c r="F146" s="86"/>
      <c r="G146" s="104"/>
      <c r="H146" s="104"/>
      <c r="I146" s="104"/>
      <c r="J146" s="105"/>
      <c r="K146" s="86"/>
      <c r="L146" s="86"/>
    </row>
    <row r="147" spans="1:12" ht="15">
      <c r="A147" s="103"/>
      <c r="B147" s="86" t="s">
        <v>292</v>
      </c>
      <c r="C147" s="86"/>
      <c r="D147" s="86"/>
      <c r="E147" s="86"/>
      <c r="F147" s="86"/>
      <c r="G147" s="104"/>
      <c r="H147" s="104"/>
      <c r="I147" s="104"/>
      <c r="J147" s="105"/>
      <c r="K147" s="86"/>
      <c r="L147" s="86"/>
    </row>
    <row r="148" spans="1:12" ht="15">
      <c r="A148" s="103"/>
      <c r="B148" s="86"/>
      <c r="C148" s="86"/>
      <c r="D148" s="86"/>
      <c r="E148" s="86"/>
      <c r="F148" s="86"/>
      <c r="G148" s="104"/>
      <c r="H148" s="104"/>
      <c r="I148" s="104"/>
      <c r="J148" s="105"/>
      <c r="K148" s="86"/>
      <c r="L148" s="86"/>
    </row>
    <row r="149" spans="1:12" ht="15">
      <c r="A149" s="103"/>
      <c r="B149" s="86"/>
      <c r="C149" s="86"/>
      <c r="D149" s="86"/>
      <c r="E149" s="86"/>
      <c r="F149" s="86"/>
      <c r="G149" s="104"/>
      <c r="H149" s="104"/>
      <c r="I149" s="104"/>
      <c r="J149" s="105"/>
      <c r="K149" s="86"/>
      <c r="L149" s="86"/>
    </row>
    <row r="150" spans="1:12" ht="15">
      <c r="A150" s="103"/>
      <c r="B150" s="86"/>
      <c r="C150" s="86"/>
      <c r="D150" s="86"/>
      <c r="E150" s="86"/>
      <c r="F150" s="86"/>
      <c r="G150" s="104"/>
      <c r="H150" s="104"/>
      <c r="I150" s="104"/>
      <c r="J150" s="105"/>
      <c r="K150" s="86"/>
      <c r="L150" s="86"/>
    </row>
    <row r="151" spans="1:12" ht="15">
      <c r="A151" s="103" t="s">
        <v>79</v>
      </c>
      <c r="B151" s="99" t="s">
        <v>27</v>
      </c>
      <c r="C151" s="86"/>
      <c r="D151" s="86"/>
      <c r="E151" s="86"/>
      <c r="F151" s="86"/>
      <c r="G151" s="104"/>
      <c r="H151" s="104"/>
      <c r="I151" s="104"/>
      <c r="J151" s="105"/>
      <c r="K151" s="86"/>
      <c r="L151" s="86"/>
    </row>
    <row r="152" spans="1:12" ht="15">
      <c r="A152" s="103"/>
      <c r="B152" s="86"/>
      <c r="C152" s="86"/>
      <c r="D152" s="86"/>
      <c r="E152" s="86"/>
      <c r="F152" s="86"/>
      <c r="G152" s="104"/>
      <c r="H152" s="104"/>
      <c r="I152" s="104"/>
      <c r="J152" s="105"/>
      <c r="K152" s="86"/>
      <c r="L152" s="86"/>
    </row>
    <row r="153" spans="1:12" ht="45" customHeight="1">
      <c r="A153" s="103"/>
      <c r="B153" s="181" t="s">
        <v>303</v>
      </c>
      <c r="C153" s="184"/>
      <c r="D153" s="184"/>
      <c r="E153" s="184"/>
      <c r="F153" s="184"/>
      <c r="G153" s="184"/>
      <c r="H153" s="184"/>
      <c r="I153" s="184"/>
      <c r="J153" s="184"/>
      <c r="K153" s="86"/>
      <c r="L153" s="86"/>
    </row>
    <row r="154" spans="1:12" ht="15">
      <c r="A154" s="103"/>
      <c r="B154" s="97"/>
      <c r="C154" s="122"/>
      <c r="D154" s="122"/>
      <c r="E154" s="122"/>
      <c r="F154" s="122"/>
      <c r="G154" s="122"/>
      <c r="H154" s="122"/>
      <c r="I154" s="122"/>
      <c r="J154" s="122"/>
      <c r="K154" s="86"/>
      <c r="L154" s="86"/>
    </row>
    <row r="155" spans="1:12" ht="30">
      <c r="A155" s="103"/>
      <c r="B155" s="97"/>
      <c r="C155" s="122"/>
      <c r="D155" s="122"/>
      <c r="E155" s="122"/>
      <c r="F155" s="122"/>
      <c r="G155" s="122"/>
      <c r="H155" s="100" t="s">
        <v>122</v>
      </c>
      <c r="I155" s="100"/>
      <c r="J155" s="100" t="s">
        <v>122</v>
      </c>
      <c r="K155" s="86"/>
      <c r="L155" s="86"/>
    </row>
    <row r="156" spans="1:12" ht="15">
      <c r="A156" s="103"/>
      <c r="B156" s="97"/>
      <c r="C156" s="122"/>
      <c r="D156" s="122"/>
      <c r="E156" s="122"/>
      <c r="F156" s="122"/>
      <c r="G156" s="122"/>
      <c r="H156" s="100" t="s">
        <v>123</v>
      </c>
      <c r="I156" s="100"/>
      <c r="J156" s="100" t="s">
        <v>126</v>
      </c>
      <c r="K156" s="86"/>
      <c r="L156" s="86"/>
    </row>
    <row r="157" spans="1:12" ht="15">
      <c r="A157" s="103"/>
      <c r="B157" s="97"/>
      <c r="C157" s="122"/>
      <c r="D157" s="122"/>
      <c r="E157" s="122"/>
      <c r="F157" s="122"/>
      <c r="G157" s="122"/>
      <c r="H157" s="139" t="s">
        <v>49</v>
      </c>
      <c r="I157" s="139"/>
      <c r="J157" s="139" t="s">
        <v>49</v>
      </c>
      <c r="K157" s="86"/>
      <c r="L157" s="86"/>
    </row>
    <row r="158" spans="1:12" ht="15">
      <c r="A158" s="103"/>
      <c r="B158" s="97"/>
      <c r="C158" s="122"/>
      <c r="D158" s="122"/>
      <c r="E158" s="122"/>
      <c r="F158" s="122"/>
      <c r="G158" s="122"/>
      <c r="H158" s="97"/>
      <c r="I158" s="97"/>
      <c r="J158" s="97"/>
      <c r="K158" s="86"/>
      <c r="L158" s="86"/>
    </row>
    <row r="159" spans="1:12" ht="15.75" thickBot="1">
      <c r="A159" s="103"/>
      <c r="B159" s="191" t="s">
        <v>295</v>
      </c>
      <c r="C159" s="191"/>
      <c r="D159" s="191"/>
      <c r="E159" s="191"/>
      <c r="F159" s="191"/>
      <c r="G159" s="191"/>
      <c r="H159" s="140">
        <v>186</v>
      </c>
      <c r="I159" s="97"/>
      <c r="J159" s="140">
        <v>186</v>
      </c>
      <c r="K159" s="86"/>
      <c r="L159" s="86"/>
    </row>
    <row r="160" spans="1:12" ht="15.75" thickTop="1">
      <c r="A160" s="103"/>
      <c r="B160" s="97"/>
      <c r="C160" s="122"/>
      <c r="D160" s="122"/>
      <c r="E160" s="122"/>
      <c r="F160" s="122"/>
      <c r="G160" s="122"/>
      <c r="H160" s="97"/>
      <c r="I160" s="97"/>
      <c r="J160" s="97"/>
      <c r="K160" s="86"/>
      <c r="L160" s="86"/>
    </row>
    <row r="161" spans="1:12" ht="9.75" customHeight="1">
      <c r="A161" s="103"/>
      <c r="B161" s="111"/>
      <c r="C161" s="86"/>
      <c r="D161" s="86"/>
      <c r="E161" s="86"/>
      <c r="F161" s="86"/>
      <c r="G161" s="104"/>
      <c r="H161" s="104"/>
      <c r="I161" s="104"/>
      <c r="J161" s="105"/>
      <c r="K161" s="86"/>
      <c r="L161" s="86"/>
    </row>
    <row r="162" spans="1:12" ht="0.75" customHeight="1">
      <c r="A162" s="103"/>
      <c r="B162" s="86"/>
      <c r="C162" s="86"/>
      <c r="D162" s="86"/>
      <c r="E162" s="86"/>
      <c r="F162" s="86"/>
      <c r="G162" s="104"/>
      <c r="H162" s="104"/>
      <c r="I162" s="104"/>
      <c r="J162" s="105"/>
      <c r="K162" s="86"/>
      <c r="L162" s="86"/>
    </row>
    <row r="163" spans="1:12" ht="15">
      <c r="A163" s="103" t="s">
        <v>80</v>
      </c>
      <c r="B163" s="99" t="s">
        <v>28</v>
      </c>
      <c r="C163" s="86"/>
      <c r="D163" s="86"/>
      <c r="E163" s="86"/>
      <c r="F163" s="86"/>
      <c r="G163" s="104"/>
      <c r="H163" s="104"/>
      <c r="I163" s="104"/>
      <c r="J163" s="105"/>
      <c r="K163" s="86"/>
      <c r="L163" s="86"/>
    </row>
    <row r="164" spans="1:12" ht="15">
      <c r="A164" s="103"/>
      <c r="B164" s="86"/>
      <c r="C164" s="86"/>
      <c r="D164" s="86"/>
      <c r="E164" s="86"/>
      <c r="F164" s="86"/>
      <c r="G164" s="104"/>
      <c r="H164" s="104"/>
      <c r="I164" s="104"/>
      <c r="J164" s="105"/>
      <c r="K164" s="86"/>
      <c r="L164" s="86"/>
    </row>
    <row r="165" spans="1:12" ht="15" customHeight="1">
      <c r="A165" s="103"/>
      <c r="B165" s="190" t="s">
        <v>293</v>
      </c>
      <c r="C165" s="190"/>
      <c r="D165" s="190"/>
      <c r="E165" s="190"/>
      <c r="F165" s="190"/>
      <c r="G165" s="190"/>
      <c r="H165" s="190"/>
      <c r="I165" s="190"/>
      <c r="J165" s="190"/>
      <c r="K165" s="190"/>
      <c r="L165" s="86"/>
    </row>
    <row r="166" spans="1:12" ht="15">
      <c r="A166" s="103"/>
      <c r="B166" s="106"/>
      <c r="C166" s="106"/>
      <c r="D166" s="106"/>
      <c r="E166" s="106"/>
      <c r="F166" s="106"/>
      <c r="G166" s="106"/>
      <c r="H166" s="106"/>
      <c r="I166" s="106"/>
      <c r="J166" s="106"/>
      <c r="K166" s="106"/>
      <c r="L166" s="86"/>
    </row>
    <row r="167" spans="1:12" ht="4.5" customHeight="1">
      <c r="A167" s="103"/>
      <c r="B167" s="86"/>
      <c r="C167" s="86"/>
      <c r="D167" s="86"/>
      <c r="E167" s="86"/>
      <c r="F167" s="86"/>
      <c r="G167" s="104"/>
      <c r="H167" s="104"/>
      <c r="I167" s="104"/>
      <c r="J167" s="105"/>
      <c r="K167" s="86"/>
      <c r="L167" s="86"/>
    </row>
    <row r="168" spans="1:12" ht="15">
      <c r="A168" s="103" t="s">
        <v>81</v>
      </c>
      <c r="B168" s="99" t="s">
        <v>29</v>
      </c>
      <c r="C168" s="86"/>
      <c r="D168" s="86"/>
      <c r="E168" s="86"/>
      <c r="F168" s="86"/>
      <c r="G168" s="104"/>
      <c r="H168" s="104"/>
      <c r="I168" s="104"/>
      <c r="J168" s="105"/>
      <c r="K168" s="86"/>
      <c r="L168" s="86"/>
    </row>
    <row r="169" spans="1:12" ht="9.75" customHeight="1">
      <c r="A169" s="103"/>
      <c r="B169" s="99"/>
      <c r="C169" s="86"/>
      <c r="D169" s="86"/>
      <c r="E169" s="86"/>
      <c r="F169" s="86"/>
      <c r="G169" s="104"/>
      <c r="H169" s="104"/>
      <c r="I169" s="104"/>
      <c r="J169" s="105"/>
      <c r="K169" s="86"/>
      <c r="L169" s="86"/>
    </row>
    <row r="170" spans="1:12" ht="27.75" customHeight="1">
      <c r="A170" s="103"/>
      <c r="B170" s="181" t="s">
        <v>294</v>
      </c>
      <c r="C170" s="181"/>
      <c r="D170" s="181"/>
      <c r="E170" s="181"/>
      <c r="F170" s="181"/>
      <c r="G170" s="181"/>
      <c r="H170" s="181"/>
      <c r="I170" s="181"/>
      <c r="J170" s="181"/>
      <c r="K170" s="181"/>
      <c r="L170" s="86"/>
    </row>
    <row r="171" spans="1:12" ht="15">
      <c r="A171" s="103"/>
      <c r="B171" s="106"/>
      <c r="C171" s="106"/>
      <c r="D171" s="106"/>
      <c r="E171" s="106"/>
      <c r="F171" s="106"/>
      <c r="G171" s="106"/>
      <c r="H171" s="106"/>
      <c r="I171" s="106"/>
      <c r="J171" s="106"/>
      <c r="K171" s="106"/>
      <c r="L171" s="86"/>
    </row>
    <row r="172" spans="1:12" ht="3" customHeight="1">
      <c r="A172" s="103"/>
      <c r="B172" s="99"/>
      <c r="C172" s="86"/>
      <c r="D172" s="86"/>
      <c r="E172" s="86"/>
      <c r="F172" s="86"/>
      <c r="G172" s="104"/>
      <c r="H172" s="104"/>
      <c r="I172" s="104"/>
      <c r="J172" s="105"/>
      <c r="K172" s="86"/>
      <c r="L172" s="86"/>
    </row>
    <row r="173" spans="1:12" ht="15">
      <c r="A173" s="103" t="s">
        <v>82</v>
      </c>
      <c r="B173" s="99" t="s">
        <v>30</v>
      </c>
      <c r="C173" s="86"/>
      <c r="D173" s="86"/>
      <c r="E173" s="86"/>
      <c r="F173" s="86"/>
      <c r="G173" s="104"/>
      <c r="H173" s="104"/>
      <c r="I173" s="104"/>
      <c r="J173" s="105"/>
      <c r="K173" s="86"/>
      <c r="L173" s="86"/>
    </row>
    <row r="174" spans="1:12" ht="12" customHeight="1">
      <c r="A174" s="103"/>
      <c r="B174" s="99"/>
      <c r="C174" s="86"/>
      <c r="D174" s="86"/>
      <c r="E174" s="86"/>
      <c r="F174" s="86"/>
      <c r="G174" s="104"/>
      <c r="H174" s="104"/>
      <c r="I174" s="104"/>
      <c r="J174" s="105"/>
      <c r="K174" s="86"/>
      <c r="L174" s="86"/>
    </row>
    <row r="175" spans="1:12" ht="194.25" customHeight="1">
      <c r="A175" s="86"/>
      <c r="B175" s="181" t="s">
        <v>233</v>
      </c>
      <c r="C175" s="181"/>
      <c r="D175" s="181"/>
      <c r="E175" s="181"/>
      <c r="F175" s="181"/>
      <c r="G175" s="181"/>
      <c r="H175" s="181"/>
      <c r="I175" s="181"/>
      <c r="J175" s="181"/>
      <c r="K175" s="181"/>
      <c r="L175" s="86"/>
    </row>
    <row r="176" spans="1:12" ht="11.25" customHeight="1">
      <c r="A176" s="86"/>
      <c r="B176" s="97"/>
      <c r="C176" s="97"/>
      <c r="D176" s="97"/>
      <c r="E176" s="97"/>
      <c r="F176" s="97"/>
      <c r="G176" s="97"/>
      <c r="H176" s="97"/>
      <c r="I176" s="97"/>
      <c r="J176" s="97"/>
      <c r="K176" s="97"/>
      <c r="L176" s="86"/>
    </row>
    <row r="177" spans="1:12" ht="101.25" customHeight="1">
      <c r="A177" s="141" t="s">
        <v>23</v>
      </c>
      <c r="B177" s="180" t="s">
        <v>4</v>
      </c>
      <c r="C177" s="189"/>
      <c r="D177" s="189"/>
      <c r="E177" s="189"/>
      <c r="F177" s="189"/>
      <c r="G177" s="189"/>
      <c r="H177" s="189"/>
      <c r="I177" s="189"/>
      <c r="J177" s="189"/>
      <c r="K177" s="86"/>
      <c r="L177" s="86"/>
    </row>
    <row r="178" spans="1:12" ht="5.25" customHeight="1">
      <c r="A178" s="141"/>
      <c r="B178" s="138"/>
      <c r="C178" s="111"/>
      <c r="D178" s="111"/>
      <c r="E178" s="111"/>
      <c r="F178" s="111"/>
      <c r="G178" s="111"/>
      <c r="H178" s="111"/>
      <c r="I178" s="111"/>
      <c r="J178" s="111"/>
      <c r="K178" s="86"/>
      <c r="L178" s="86"/>
    </row>
    <row r="179" spans="1:12" ht="73.5" customHeight="1">
      <c r="A179" s="141" t="s">
        <v>22</v>
      </c>
      <c r="B179" s="182" t="s">
        <v>243</v>
      </c>
      <c r="C179" s="182"/>
      <c r="D179" s="182"/>
      <c r="E179" s="182"/>
      <c r="F179" s="182"/>
      <c r="G179" s="182"/>
      <c r="H179" s="182"/>
      <c r="I179" s="182"/>
      <c r="J179" s="182"/>
      <c r="K179" s="86"/>
      <c r="L179" s="86"/>
    </row>
    <row r="180" spans="1:12" ht="6" customHeight="1">
      <c r="A180" s="141"/>
      <c r="B180" s="138"/>
      <c r="C180" s="111"/>
      <c r="D180" s="111"/>
      <c r="E180" s="111"/>
      <c r="F180" s="111"/>
      <c r="G180" s="111"/>
      <c r="H180" s="111"/>
      <c r="I180" s="111"/>
      <c r="J180" s="111"/>
      <c r="K180" s="86"/>
      <c r="L180" s="86"/>
    </row>
    <row r="181" spans="1:12" ht="84.75" customHeight="1">
      <c r="A181" s="141" t="s">
        <v>17</v>
      </c>
      <c r="B181" s="180" t="s">
        <v>229</v>
      </c>
      <c r="C181" s="180"/>
      <c r="D181" s="180"/>
      <c r="E181" s="180"/>
      <c r="F181" s="180"/>
      <c r="G181" s="180"/>
      <c r="H181" s="180"/>
      <c r="I181" s="180"/>
      <c r="J181" s="180"/>
      <c r="K181" s="86"/>
      <c r="L181" s="86"/>
    </row>
    <row r="182" spans="1:12" ht="5.25" customHeight="1">
      <c r="A182" s="141"/>
      <c r="B182" s="132"/>
      <c r="C182" s="132"/>
      <c r="D182" s="132"/>
      <c r="E182" s="132"/>
      <c r="F182" s="132"/>
      <c r="G182" s="132"/>
      <c r="H182" s="132"/>
      <c r="I182" s="132"/>
      <c r="J182" s="132"/>
      <c r="K182" s="86"/>
      <c r="L182" s="86"/>
    </row>
    <row r="183" spans="1:12" ht="100.5" customHeight="1">
      <c r="A183" s="141" t="s">
        <v>8</v>
      </c>
      <c r="B183" s="180" t="s">
        <v>7</v>
      </c>
      <c r="C183" s="180"/>
      <c r="D183" s="180"/>
      <c r="E183" s="180"/>
      <c r="F183" s="180"/>
      <c r="G183" s="180"/>
      <c r="H183" s="180"/>
      <c r="I183" s="180"/>
      <c r="J183" s="180"/>
      <c r="K183" s="86"/>
      <c r="L183" s="86"/>
    </row>
    <row r="184" spans="1:12" ht="4.5" customHeight="1">
      <c r="A184" s="141"/>
      <c r="B184" s="132"/>
      <c r="C184" s="132"/>
      <c r="D184" s="132"/>
      <c r="E184" s="132"/>
      <c r="F184" s="132"/>
      <c r="G184" s="132"/>
      <c r="H184" s="132"/>
      <c r="I184" s="132"/>
      <c r="J184" s="132"/>
      <c r="K184" s="86"/>
      <c r="L184" s="86"/>
    </row>
    <row r="185" spans="1:12" ht="58.5" customHeight="1">
      <c r="A185" s="141" t="s">
        <v>9</v>
      </c>
      <c r="B185" s="180" t="s">
        <v>300</v>
      </c>
      <c r="C185" s="180"/>
      <c r="D185" s="180"/>
      <c r="E185" s="180"/>
      <c r="F185" s="180"/>
      <c r="G185" s="180"/>
      <c r="H185" s="180"/>
      <c r="I185" s="180"/>
      <c r="J185" s="180"/>
      <c r="K185" s="86"/>
      <c r="L185" s="86"/>
    </row>
    <row r="186" spans="1:12" ht="5.25" customHeight="1">
      <c r="A186" s="141"/>
      <c r="B186" s="137"/>
      <c r="C186" s="137"/>
      <c r="D186" s="137"/>
      <c r="E186" s="137"/>
      <c r="F186" s="137"/>
      <c r="G186" s="137"/>
      <c r="H186" s="137"/>
      <c r="I186" s="137"/>
      <c r="J186" s="137"/>
      <c r="K186" s="86"/>
      <c r="L186" s="86"/>
    </row>
    <row r="187" spans="1:12" ht="72.75" customHeight="1">
      <c r="A187" s="141" t="s">
        <v>11</v>
      </c>
      <c r="B187" s="180" t="s">
        <v>10</v>
      </c>
      <c r="C187" s="180"/>
      <c r="D187" s="180"/>
      <c r="E187" s="180"/>
      <c r="F187" s="180"/>
      <c r="G187" s="180"/>
      <c r="H187" s="180"/>
      <c r="I187" s="180"/>
      <c r="J187" s="180"/>
      <c r="K187" s="86"/>
      <c r="L187" s="86"/>
    </row>
    <row r="188" spans="1:12" ht="3" customHeight="1">
      <c r="A188" s="141"/>
      <c r="B188" s="137"/>
      <c r="C188" s="137"/>
      <c r="D188" s="137"/>
      <c r="E188" s="137"/>
      <c r="F188" s="137"/>
      <c r="G188" s="137"/>
      <c r="H188" s="137"/>
      <c r="I188" s="137"/>
      <c r="J188" s="137"/>
      <c r="K188" s="86"/>
      <c r="L188" s="86"/>
    </row>
    <row r="189" spans="1:12" ht="37.5" customHeight="1">
      <c r="A189" s="141" t="s">
        <v>12</v>
      </c>
      <c r="B189" s="180" t="s">
        <v>241</v>
      </c>
      <c r="C189" s="180"/>
      <c r="D189" s="180"/>
      <c r="E189" s="180"/>
      <c r="F189" s="180"/>
      <c r="G189" s="180"/>
      <c r="H189" s="180"/>
      <c r="I189" s="180"/>
      <c r="J189" s="180"/>
      <c r="K189" s="86"/>
      <c r="L189" s="86"/>
    </row>
    <row r="190" spans="1:12" ht="28.5" customHeight="1">
      <c r="A190" s="141"/>
      <c r="B190" s="180" t="s">
        <v>242</v>
      </c>
      <c r="C190" s="180"/>
      <c r="D190" s="180"/>
      <c r="E190" s="180"/>
      <c r="F190" s="180"/>
      <c r="G190" s="180"/>
      <c r="H190" s="180"/>
      <c r="I190" s="180"/>
      <c r="J190" s="180"/>
      <c r="K190" s="86"/>
      <c r="L190" s="86"/>
    </row>
    <row r="191" spans="1:12" ht="3.75" customHeight="1">
      <c r="A191" s="141"/>
      <c r="B191" s="137"/>
      <c r="C191" s="137"/>
      <c r="D191" s="137"/>
      <c r="E191" s="137"/>
      <c r="F191" s="137"/>
      <c r="G191" s="137"/>
      <c r="H191" s="137"/>
      <c r="I191" s="137"/>
      <c r="J191" s="137"/>
      <c r="K191" s="86"/>
      <c r="L191" s="86"/>
    </row>
    <row r="192" spans="1:13" ht="29.25" customHeight="1">
      <c r="A192" s="141" t="s">
        <v>5</v>
      </c>
      <c r="B192" s="180" t="s">
        <v>13</v>
      </c>
      <c r="C192" s="180"/>
      <c r="D192" s="180"/>
      <c r="E192" s="180"/>
      <c r="F192" s="180"/>
      <c r="G192" s="180"/>
      <c r="H192" s="180"/>
      <c r="I192" s="180"/>
      <c r="J192" s="180"/>
      <c r="K192" s="86"/>
      <c r="L192" s="86"/>
      <c r="M192" s="83"/>
    </row>
    <row r="193" spans="1:12" ht="7.5" customHeight="1">
      <c r="A193" s="141"/>
      <c r="B193" s="137"/>
      <c r="C193" s="137"/>
      <c r="D193" s="137"/>
      <c r="E193" s="137"/>
      <c r="F193" s="137"/>
      <c r="G193" s="137"/>
      <c r="H193" s="137"/>
      <c r="I193" s="137"/>
      <c r="J193" s="137"/>
      <c r="K193" s="86"/>
      <c r="L193" s="86"/>
    </row>
    <row r="194" spans="1:12" ht="15.75" customHeight="1">
      <c r="A194" s="141" t="s">
        <v>15</v>
      </c>
      <c r="B194" s="180" t="s">
        <v>14</v>
      </c>
      <c r="C194" s="180"/>
      <c r="D194" s="180"/>
      <c r="E194" s="180"/>
      <c r="F194" s="180"/>
      <c r="G194" s="180"/>
      <c r="H194" s="180"/>
      <c r="I194" s="180"/>
      <c r="J194" s="180"/>
      <c r="K194" s="86"/>
      <c r="L194" s="86"/>
    </row>
    <row r="195" spans="1:12" ht="7.5" customHeight="1">
      <c r="A195" s="141"/>
      <c r="B195" s="138"/>
      <c r="C195" s="111"/>
      <c r="D195" s="111"/>
      <c r="E195" s="111"/>
      <c r="F195" s="111"/>
      <c r="G195" s="111"/>
      <c r="H195" s="111"/>
      <c r="I195" s="111"/>
      <c r="J195" s="111"/>
      <c r="K195" s="86"/>
      <c r="L195" s="86"/>
    </row>
    <row r="196" spans="1:12" ht="13.5" customHeight="1">
      <c r="A196" s="141"/>
      <c r="B196" s="192" t="s">
        <v>6</v>
      </c>
      <c r="C196" s="192"/>
      <c r="D196" s="192"/>
      <c r="E196" s="192"/>
      <c r="F196" s="192"/>
      <c r="G196" s="192"/>
      <c r="H196" s="192"/>
      <c r="I196" s="192"/>
      <c r="J196" s="192"/>
      <c r="K196" s="86"/>
      <c r="L196" s="86"/>
    </row>
    <row r="197" spans="1:12" ht="6" customHeight="1">
      <c r="A197" s="141"/>
      <c r="B197" s="138"/>
      <c r="C197" s="138"/>
      <c r="D197" s="138"/>
      <c r="E197" s="138"/>
      <c r="F197" s="138"/>
      <c r="G197" s="138"/>
      <c r="H197" s="138"/>
      <c r="I197" s="138"/>
      <c r="J197" s="138"/>
      <c r="K197" s="86"/>
      <c r="L197" s="86"/>
    </row>
    <row r="198" spans="1:12" ht="15.75" customHeight="1">
      <c r="A198" s="141" t="s">
        <v>23</v>
      </c>
      <c r="B198" s="180" t="s">
        <v>238</v>
      </c>
      <c r="C198" s="180"/>
      <c r="D198" s="180"/>
      <c r="E198" s="180"/>
      <c r="F198" s="180"/>
      <c r="G198" s="180"/>
      <c r="H198" s="180"/>
      <c r="I198" s="180"/>
      <c r="J198" s="180"/>
      <c r="K198" s="86"/>
      <c r="L198" s="86"/>
    </row>
    <row r="199" spans="1:12" ht="6" customHeight="1">
      <c r="A199" s="141"/>
      <c r="B199" s="138"/>
      <c r="C199" s="138"/>
      <c r="D199" s="138"/>
      <c r="E199" s="138"/>
      <c r="F199" s="138"/>
      <c r="G199" s="138"/>
      <c r="H199" s="138"/>
      <c r="I199" s="138"/>
      <c r="J199" s="138"/>
      <c r="K199" s="86"/>
      <c r="L199" s="86"/>
    </row>
    <row r="200" spans="1:12" ht="15.75" customHeight="1">
      <c r="A200" s="141" t="s">
        <v>22</v>
      </c>
      <c r="B200" s="180" t="s">
        <v>252</v>
      </c>
      <c r="C200" s="180"/>
      <c r="D200" s="180"/>
      <c r="E200" s="180"/>
      <c r="F200" s="180"/>
      <c r="G200" s="180"/>
      <c r="H200" s="180"/>
      <c r="I200" s="180"/>
      <c r="J200" s="180"/>
      <c r="K200" s="86"/>
      <c r="L200" s="86"/>
    </row>
    <row r="201" spans="1:12" ht="7.5" customHeight="1">
      <c r="A201" s="141"/>
      <c r="B201" s="138"/>
      <c r="C201" s="138"/>
      <c r="D201" s="138"/>
      <c r="E201" s="138"/>
      <c r="F201" s="138"/>
      <c r="G201" s="138"/>
      <c r="H201" s="138"/>
      <c r="I201" s="138"/>
      <c r="J201" s="138"/>
      <c r="K201" s="86"/>
      <c r="L201" s="86"/>
    </row>
    <row r="202" spans="1:12" ht="19.5" customHeight="1">
      <c r="A202" s="141" t="s">
        <v>17</v>
      </c>
      <c r="B202" s="180" t="s">
        <v>16</v>
      </c>
      <c r="C202" s="180"/>
      <c r="D202" s="180"/>
      <c r="E202" s="180"/>
      <c r="F202" s="180"/>
      <c r="G202" s="180"/>
      <c r="H202" s="180"/>
      <c r="I202" s="180"/>
      <c r="J202" s="180"/>
      <c r="K202" s="86"/>
      <c r="L202" s="86"/>
    </row>
    <row r="203" spans="1:12" ht="5.25" customHeight="1">
      <c r="A203" s="141"/>
      <c r="B203" s="138"/>
      <c r="C203" s="138"/>
      <c r="D203" s="138"/>
      <c r="E203" s="138"/>
      <c r="F203" s="138"/>
      <c r="G203" s="138"/>
      <c r="H203" s="138"/>
      <c r="I203" s="138"/>
      <c r="J203" s="138"/>
      <c r="K203" s="86"/>
      <c r="L203" s="86"/>
    </row>
    <row r="204" spans="1:12" ht="42" customHeight="1">
      <c r="A204" s="141" t="s">
        <v>8</v>
      </c>
      <c r="B204" s="180" t="s">
        <v>301</v>
      </c>
      <c r="C204" s="180"/>
      <c r="D204" s="180"/>
      <c r="E204" s="180"/>
      <c r="F204" s="180"/>
      <c r="G204" s="180"/>
      <c r="H204" s="180"/>
      <c r="I204" s="180"/>
      <c r="J204" s="180"/>
      <c r="K204" s="86"/>
      <c r="L204" s="86"/>
    </row>
    <row r="205" spans="1:12" ht="8.25" customHeight="1">
      <c r="A205" s="141"/>
      <c r="B205" s="138"/>
      <c r="C205" s="138"/>
      <c r="D205" s="138"/>
      <c r="E205" s="138"/>
      <c r="F205" s="138"/>
      <c r="G205" s="138"/>
      <c r="H205" s="138"/>
      <c r="I205" s="138"/>
      <c r="J205" s="138"/>
      <c r="K205" s="86"/>
      <c r="L205" s="86"/>
    </row>
    <row r="206" spans="1:12" ht="27.75" customHeight="1">
      <c r="A206" s="141" t="s">
        <v>9</v>
      </c>
      <c r="B206" s="180" t="s">
        <v>302</v>
      </c>
      <c r="C206" s="180"/>
      <c r="D206" s="180"/>
      <c r="E206" s="180"/>
      <c r="F206" s="180"/>
      <c r="G206" s="180"/>
      <c r="H206" s="180"/>
      <c r="I206" s="180"/>
      <c r="J206" s="180"/>
      <c r="K206" s="86"/>
      <c r="L206" s="86"/>
    </row>
    <row r="207" spans="1:12" ht="12.75" customHeight="1">
      <c r="A207" s="141"/>
      <c r="B207" s="138"/>
      <c r="C207" s="138"/>
      <c r="D207" s="138"/>
      <c r="E207" s="138"/>
      <c r="F207" s="138"/>
      <c r="G207" s="138"/>
      <c r="H207" s="138"/>
      <c r="I207" s="138"/>
      <c r="J207" s="138"/>
      <c r="K207" s="86"/>
      <c r="L207" s="86"/>
    </row>
    <row r="208" spans="1:12" ht="26.25" customHeight="1">
      <c r="A208" s="141" t="s">
        <v>11</v>
      </c>
      <c r="B208" s="180" t="s">
        <v>18</v>
      </c>
      <c r="C208" s="180"/>
      <c r="D208" s="180"/>
      <c r="E208" s="180"/>
      <c r="F208" s="180"/>
      <c r="G208" s="180"/>
      <c r="H208" s="180"/>
      <c r="I208" s="180"/>
      <c r="J208" s="180"/>
      <c r="K208" s="86"/>
      <c r="L208" s="86"/>
    </row>
    <row r="209" spans="1:12" ht="4.5" customHeight="1">
      <c r="A209" s="141"/>
      <c r="B209" s="138"/>
      <c r="C209" s="138"/>
      <c r="D209" s="138"/>
      <c r="E209" s="138"/>
      <c r="F209" s="138"/>
      <c r="G209" s="138"/>
      <c r="H209" s="138"/>
      <c r="I209" s="138"/>
      <c r="J209" s="138"/>
      <c r="K209" s="86"/>
      <c r="L209" s="86"/>
    </row>
    <row r="210" spans="1:12" ht="17.25" customHeight="1">
      <c r="A210" s="141" t="s">
        <v>12</v>
      </c>
      <c r="B210" s="180" t="s">
        <v>19</v>
      </c>
      <c r="C210" s="180"/>
      <c r="D210" s="180"/>
      <c r="E210" s="180"/>
      <c r="F210" s="180"/>
      <c r="G210" s="180"/>
      <c r="H210" s="180"/>
      <c r="I210" s="180"/>
      <c r="J210" s="180"/>
      <c r="K210" s="86"/>
      <c r="L210" s="86"/>
    </row>
    <row r="211" spans="1:12" ht="3" customHeight="1">
      <c r="A211" s="141"/>
      <c r="B211" s="138"/>
      <c r="C211" s="138"/>
      <c r="D211" s="138"/>
      <c r="E211" s="138"/>
      <c r="F211" s="138"/>
      <c r="G211" s="138"/>
      <c r="H211" s="138"/>
      <c r="I211" s="138"/>
      <c r="J211" s="138"/>
      <c r="K211" s="86"/>
      <c r="L211" s="86"/>
    </row>
    <row r="212" spans="1:12" ht="15" customHeight="1">
      <c r="A212" s="141" t="s">
        <v>21</v>
      </c>
      <c r="B212" s="180" t="s">
        <v>20</v>
      </c>
      <c r="C212" s="180"/>
      <c r="D212" s="180"/>
      <c r="E212" s="180"/>
      <c r="F212" s="180"/>
      <c r="G212" s="180"/>
      <c r="H212" s="180"/>
      <c r="I212" s="180"/>
      <c r="J212" s="180"/>
      <c r="K212" s="86"/>
      <c r="L212" s="86"/>
    </row>
    <row r="213" spans="1:12" ht="4.5" customHeight="1">
      <c r="A213" s="141"/>
      <c r="B213" s="137"/>
      <c r="C213" s="137"/>
      <c r="D213" s="137"/>
      <c r="E213" s="137"/>
      <c r="F213" s="137"/>
      <c r="G213" s="137"/>
      <c r="H213" s="137"/>
      <c r="I213" s="137"/>
      <c r="J213" s="137"/>
      <c r="K213" s="86"/>
      <c r="L213" s="86"/>
    </row>
    <row r="214" spans="1:12" ht="135" customHeight="1">
      <c r="A214" s="141"/>
      <c r="B214" s="179" t="s">
        <v>310</v>
      </c>
      <c r="C214" s="179"/>
      <c r="D214" s="179"/>
      <c r="E214" s="179"/>
      <c r="F214" s="179"/>
      <c r="G214" s="179"/>
      <c r="H214" s="179"/>
      <c r="I214" s="179"/>
      <c r="J214" s="179"/>
      <c r="K214" s="86"/>
      <c r="L214" s="86"/>
    </row>
    <row r="215" spans="1:12" ht="3.75" customHeight="1">
      <c r="A215" s="141"/>
      <c r="B215" s="142"/>
      <c r="C215" s="142"/>
      <c r="D215" s="142"/>
      <c r="E215" s="142"/>
      <c r="F215" s="142"/>
      <c r="G215" s="142"/>
      <c r="H215" s="142"/>
      <c r="I215" s="142"/>
      <c r="J215" s="142"/>
      <c r="K215" s="86"/>
      <c r="L215" s="86"/>
    </row>
    <row r="216" spans="1:12" ht="129" customHeight="1">
      <c r="A216" s="86"/>
      <c r="B216" s="180" t="s">
        <v>0</v>
      </c>
      <c r="C216" s="180"/>
      <c r="D216" s="180"/>
      <c r="E216" s="180"/>
      <c r="F216" s="180"/>
      <c r="G216" s="180"/>
      <c r="H216" s="180"/>
      <c r="I216" s="180"/>
      <c r="J216" s="180"/>
      <c r="K216" s="86"/>
      <c r="L216" s="86"/>
    </row>
    <row r="217" spans="1:12" ht="2.25" customHeight="1">
      <c r="A217" s="86"/>
      <c r="B217" s="137"/>
      <c r="C217" s="137"/>
      <c r="D217" s="137"/>
      <c r="E217" s="137"/>
      <c r="F217" s="137"/>
      <c r="G217" s="137"/>
      <c r="H217" s="137"/>
      <c r="I217" s="137"/>
      <c r="J217" s="137"/>
      <c r="K217" s="86"/>
      <c r="L217" s="86"/>
    </row>
    <row r="218" spans="1:12" ht="159" customHeight="1">
      <c r="A218" s="86"/>
      <c r="B218" s="180" t="s">
        <v>312</v>
      </c>
      <c r="C218" s="180"/>
      <c r="D218" s="180"/>
      <c r="E218" s="180"/>
      <c r="F218" s="180"/>
      <c r="G218" s="180"/>
      <c r="H218" s="180"/>
      <c r="I218" s="180"/>
      <c r="J218" s="180"/>
      <c r="K218" s="86"/>
      <c r="L218" s="86"/>
    </row>
    <row r="219" spans="1:12" ht="2.25" customHeight="1">
      <c r="A219" s="86"/>
      <c r="B219" s="142"/>
      <c r="C219" s="142"/>
      <c r="D219" s="142"/>
      <c r="E219" s="142"/>
      <c r="F219" s="142"/>
      <c r="G219" s="142"/>
      <c r="H219" s="142"/>
      <c r="I219" s="142"/>
      <c r="J219" s="142"/>
      <c r="K219" s="86"/>
      <c r="L219" s="86"/>
    </row>
    <row r="220" spans="1:12" ht="15">
      <c r="A220" s="103" t="s">
        <v>83</v>
      </c>
      <c r="B220" s="99" t="s">
        <v>31</v>
      </c>
      <c r="C220" s="86"/>
      <c r="D220" s="86"/>
      <c r="E220" s="86"/>
      <c r="F220" s="86"/>
      <c r="G220" s="86"/>
      <c r="H220" s="86"/>
      <c r="I220" s="86"/>
      <c r="J220" s="86"/>
      <c r="K220" s="86"/>
      <c r="L220" s="86"/>
    </row>
    <row r="221" spans="1:12" ht="15">
      <c r="A221" s="86"/>
      <c r="B221" s="86"/>
      <c r="C221" s="86"/>
      <c r="D221" s="86"/>
      <c r="E221" s="62"/>
      <c r="F221" s="86"/>
      <c r="G221" s="62" t="s">
        <v>85</v>
      </c>
      <c r="H221" s="62" t="s">
        <v>86</v>
      </c>
      <c r="I221" s="62"/>
      <c r="J221" s="62" t="s">
        <v>87</v>
      </c>
      <c r="K221" s="86"/>
      <c r="L221" s="86"/>
    </row>
    <row r="222" spans="1:12" ht="15">
      <c r="A222" s="86"/>
      <c r="B222" s="86"/>
      <c r="C222" s="86"/>
      <c r="D222" s="86"/>
      <c r="E222" s="86"/>
      <c r="F222" s="86"/>
      <c r="G222" s="143" t="s">
        <v>296</v>
      </c>
      <c r="H222" s="62" t="s">
        <v>89</v>
      </c>
      <c r="I222" s="62"/>
      <c r="J222" s="62" t="s">
        <v>89</v>
      </c>
      <c r="K222" s="86"/>
      <c r="L222" s="86"/>
    </row>
    <row r="223" spans="1:12" ht="15">
      <c r="A223" s="86"/>
      <c r="B223" s="113" t="s">
        <v>90</v>
      </c>
      <c r="C223" s="86"/>
      <c r="D223" s="86"/>
      <c r="E223" s="86"/>
      <c r="F223" s="86"/>
      <c r="G223" s="144" t="s">
        <v>91</v>
      </c>
      <c r="H223" s="144" t="s">
        <v>91</v>
      </c>
      <c r="I223" s="144"/>
      <c r="J223" s="144" t="s">
        <v>91</v>
      </c>
      <c r="K223" s="86"/>
      <c r="L223" s="86"/>
    </row>
    <row r="224" spans="1:12" ht="15">
      <c r="A224" s="86"/>
      <c r="B224" s="86" t="s">
        <v>40</v>
      </c>
      <c r="C224" s="86"/>
      <c r="D224" s="86"/>
      <c r="E224" s="86"/>
      <c r="F224" s="86"/>
      <c r="G224" s="145">
        <v>383</v>
      </c>
      <c r="H224" s="146">
        <v>0</v>
      </c>
      <c r="I224" s="146"/>
      <c r="J224" s="121">
        <v>383</v>
      </c>
      <c r="K224" s="86"/>
      <c r="L224" s="86"/>
    </row>
    <row r="225" spans="1:12" ht="15">
      <c r="A225" s="86"/>
      <c r="B225" s="86" t="s">
        <v>100</v>
      </c>
      <c r="C225" s="86"/>
      <c r="D225" s="86"/>
      <c r="E225" s="86"/>
      <c r="F225" s="86"/>
      <c r="G225" s="147">
        <v>0</v>
      </c>
      <c r="H225" s="147">
        <v>0</v>
      </c>
      <c r="I225" s="147"/>
      <c r="J225" s="121"/>
      <c r="K225" s="86"/>
      <c r="L225" s="86"/>
    </row>
    <row r="226" spans="1:12" ht="15">
      <c r="A226" s="86"/>
      <c r="B226" s="86" t="s">
        <v>60</v>
      </c>
      <c r="C226" s="86"/>
      <c r="D226" s="86"/>
      <c r="E226" s="86"/>
      <c r="F226" s="86"/>
      <c r="G226" s="145">
        <v>30</v>
      </c>
      <c r="H226" s="121">
        <v>30</v>
      </c>
      <c r="I226" s="121"/>
      <c r="J226" s="121">
        <f>+G226-H226</f>
        <v>0</v>
      </c>
      <c r="K226" s="86"/>
      <c r="L226" s="86"/>
    </row>
    <row r="227" spans="1:12" ht="15">
      <c r="A227" s="86"/>
      <c r="B227" s="86"/>
      <c r="C227" s="86"/>
      <c r="D227" s="86"/>
      <c r="E227" s="86"/>
      <c r="F227" s="86"/>
      <c r="G227" s="148">
        <f>SUM(G224:G226)</f>
        <v>413</v>
      </c>
      <c r="H227" s="148">
        <f>SUM(H224:H226)</f>
        <v>30</v>
      </c>
      <c r="I227" s="148"/>
      <c r="J227" s="148">
        <f>SUM(J224:J226)</f>
        <v>383</v>
      </c>
      <c r="K227" s="86"/>
      <c r="L227" s="86"/>
    </row>
    <row r="228" spans="1:12" ht="15">
      <c r="A228" s="86"/>
      <c r="B228" s="149" t="s">
        <v>92</v>
      </c>
      <c r="C228" s="86"/>
      <c r="D228" s="86"/>
      <c r="E228" s="86"/>
      <c r="F228" s="86"/>
      <c r="G228" s="150"/>
      <c r="H228" s="86"/>
      <c r="I228" s="86"/>
      <c r="J228" s="86"/>
      <c r="K228" s="86"/>
      <c r="L228" s="86"/>
    </row>
    <row r="229" spans="1:12" ht="15">
      <c r="A229" s="86"/>
      <c r="B229" s="86" t="s">
        <v>100</v>
      </c>
      <c r="C229" s="86"/>
      <c r="D229" s="86"/>
      <c r="E229" s="86"/>
      <c r="F229" s="86"/>
      <c r="G229" s="147">
        <v>0</v>
      </c>
      <c r="H229" s="147">
        <v>0</v>
      </c>
      <c r="I229" s="147"/>
      <c r="J229" s="86"/>
      <c r="K229" s="86"/>
      <c r="L229" s="86"/>
    </row>
    <row r="230" spans="1:12" ht="15">
      <c r="A230" s="86"/>
      <c r="B230" s="86" t="s">
        <v>93</v>
      </c>
      <c r="C230" s="86"/>
      <c r="D230" s="86"/>
      <c r="E230" s="86"/>
      <c r="F230" s="86"/>
      <c r="G230" s="151">
        <v>11</v>
      </c>
      <c r="H230" s="152">
        <v>11</v>
      </c>
      <c r="I230" s="152"/>
      <c r="J230" s="152">
        <f>+G230-H230</f>
        <v>0</v>
      </c>
      <c r="K230" s="86"/>
      <c r="L230" s="86"/>
    </row>
    <row r="231" spans="1:12" ht="15">
      <c r="A231" s="86"/>
      <c r="B231" s="86"/>
      <c r="C231" s="86"/>
      <c r="D231" s="86"/>
      <c r="E231" s="86"/>
      <c r="F231" s="86"/>
      <c r="G231" s="145">
        <f>SUM(G229:G230)</f>
        <v>11</v>
      </c>
      <c r="H231" s="121">
        <f>SUM(H229:H230)</f>
        <v>11</v>
      </c>
      <c r="I231" s="121"/>
      <c r="J231" s="121">
        <f>SUM(J229:J230)</f>
        <v>0</v>
      </c>
      <c r="K231" s="86"/>
      <c r="L231" s="86"/>
    </row>
    <row r="232" spans="1:12" ht="4.5" customHeight="1">
      <c r="A232" s="86"/>
      <c r="B232" s="86"/>
      <c r="C232" s="86"/>
      <c r="D232" s="86"/>
      <c r="E232" s="86"/>
      <c r="F232" s="86"/>
      <c r="G232" s="145"/>
      <c r="H232" s="121"/>
      <c r="I232" s="121"/>
      <c r="J232" s="121"/>
      <c r="K232" s="86"/>
      <c r="L232" s="86"/>
    </row>
    <row r="233" spans="1:12" ht="15.75" thickBot="1">
      <c r="A233" s="86"/>
      <c r="B233" s="86" t="s">
        <v>57</v>
      </c>
      <c r="C233" s="86"/>
      <c r="D233" s="86"/>
      <c r="E233" s="86"/>
      <c r="F233" s="86"/>
      <c r="G233" s="153">
        <f>+G227+G231</f>
        <v>424</v>
      </c>
      <c r="H233" s="153">
        <f>+H227+H231</f>
        <v>41</v>
      </c>
      <c r="I233" s="153"/>
      <c r="J233" s="153">
        <f>SUM(J227:J230)</f>
        <v>383</v>
      </c>
      <c r="K233" s="86"/>
      <c r="L233" s="86"/>
    </row>
    <row r="234" spans="1:12" ht="9.75" customHeight="1" thickTop="1">
      <c r="A234" s="86"/>
      <c r="B234" s="86"/>
      <c r="C234" s="86"/>
      <c r="D234" s="86"/>
      <c r="E234" s="86"/>
      <c r="F234" s="86"/>
      <c r="G234" s="154"/>
      <c r="H234" s="154"/>
      <c r="I234" s="154"/>
      <c r="J234" s="86"/>
      <c r="K234" s="86"/>
      <c r="L234" s="86"/>
    </row>
    <row r="235" spans="1:12" ht="15">
      <c r="A235" s="86"/>
      <c r="B235" s="86" t="s">
        <v>94</v>
      </c>
      <c r="C235" s="86"/>
      <c r="D235" s="86"/>
      <c r="E235" s="86"/>
      <c r="F235" s="86"/>
      <c r="G235" s="154"/>
      <c r="H235" s="154"/>
      <c r="I235" s="154"/>
      <c r="J235" s="86"/>
      <c r="K235" s="86"/>
      <c r="L235" s="86"/>
    </row>
    <row r="236" spans="1:12" ht="0.75" customHeight="1">
      <c r="A236" s="86"/>
      <c r="B236" s="86"/>
      <c r="C236" s="86"/>
      <c r="D236" s="86"/>
      <c r="E236" s="86"/>
      <c r="F236" s="86"/>
      <c r="G236" s="154"/>
      <c r="H236" s="154"/>
      <c r="I236" s="154"/>
      <c r="J236" s="86"/>
      <c r="K236" s="86"/>
      <c r="L236" s="86"/>
    </row>
    <row r="237" spans="1:12" ht="15" hidden="1">
      <c r="A237" s="86"/>
      <c r="B237" s="107" t="s">
        <v>95</v>
      </c>
      <c r="C237" s="182" t="s">
        <v>96</v>
      </c>
      <c r="D237" s="182"/>
      <c r="E237" s="182"/>
      <c r="F237" s="182"/>
      <c r="G237" s="182"/>
      <c r="H237" s="182"/>
      <c r="I237" s="182"/>
      <c r="J237" s="182"/>
      <c r="K237" s="86"/>
      <c r="L237" s="86"/>
    </row>
    <row r="238" spans="1:12" ht="15" hidden="1">
      <c r="A238" s="86"/>
      <c r="B238" s="86"/>
      <c r="C238" s="86"/>
      <c r="D238" s="86"/>
      <c r="E238" s="86"/>
      <c r="F238" s="86"/>
      <c r="G238" s="154"/>
      <c r="H238" s="154"/>
      <c r="I238" s="154"/>
      <c r="J238" s="86"/>
      <c r="K238" s="86"/>
      <c r="L238" s="86"/>
    </row>
    <row r="239" spans="1:12" ht="15" hidden="1">
      <c r="A239" s="86"/>
      <c r="B239" s="86"/>
      <c r="C239" s="86"/>
      <c r="D239" s="86"/>
      <c r="E239" s="86"/>
      <c r="F239" s="86"/>
      <c r="G239" s="86"/>
      <c r="H239" s="62" t="s">
        <v>85</v>
      </c>
      <c r="I239" s="62"/>
      <c r="J239" s="62" t="s">
        <v>85</v>
      </c>
      <c r="K239" s="86"/>
      <c r="L239" s="86"/>
    </row>
    <row r="240" spans="1:12" ht="15" hidden="1">
      <c r="A240" s="86"/>
      <c r="B240" s="86"/>
      <c r="C240" s="86"/>
      <c r="D240" s="86"/>
      <c r="E240" s="86"/>
      <c r="F240" s="86"/>
      <c r="G240" s="86"/>
      <c r="H240" s="155" t="s">
        <v>88</v>
      </c>
      <c r="I240" s="155"/>
      <c r="J240" s="155" t="s">
        <v>97</v>
      </c>
      <c r="K240" s="86"/>
      <c r="L240" s="86"/>
    </row>
    <row r="241" spans="1:12" ht="15" hidden="1">
      <c r="A241" s="86"/>
      <c r="B241" s="86"/>
      <c r="C241" s="86"/>
      <c r="D241" s="86"/>
      <c r="E241" s="86"/>
      <c r="F241" s="86"/>
      <c r="G241" s="86"/>
      <c r="H241" s="144" t="s">
        <v>91</v>
      </c>
      <c r="I241" s="144"/>
      <c r="J241" s="144" t="s">
        <v>91</v>
      </c>
      <c r="K241" s="86"/>
      <c r="L241" s="86"/>
    </row>
    <row r="242" spans="1:12" ht="15" hidden="1">
      <c r="A242" s="86"/>
      <c r="B242" s="86"/>
      <c r="C242" s="86" t="s">
        <v>98</v>
      </c>
      <c r="D242" s="86"/>
      <c r="E242" s="86"/>
      <c r="F242" s="86"/>
      <c r="G242" s="86"/>
      <c r="H242" s="145">
        <f>J242</f>
        <v>8398</v>
      </c>
      <c r="I242" s="145"/>
      <c r="J242" s="154">
        <v>8398</v>
      </c>
      <c r="K242" s="86"/>
      <c r="L242" s="86"/>
    </row>
    <row r="243" spans="1:12" ht="15" hidden="1">
      <c r="A243" s="86"/>
      <c r="B243" s="86"/>
      <c r="C243" s="86" t="s">
        <v>99</v>
      </c>
      <c r="D243" s="86"/>
      <c r="E243" s="86"/>
      <c r="F243" s="86"/>
      <c r="G243" s="86"/>
      <c r="H243" s="145">
        <f>J243</f>
        <v>44082</v>
      </c>
      <c r="I243" s="145"/>
      <c r="J243" s="154">
        <v>44082</v>
      </c>
      <c r="K243" s="86"/>
      <c r="L243" s="86"/>
    </row>
    <row r="244" spans="1:12" ht="15" hidden="1">
      <c r="A244" s="86"/>
      <c r="B244" s="86"/>
      <c r="C244" s="86" t="s">
        <v>100</v>
      </c>
      <c r="D244" s="86"/>
      <c r="E244" s="86"/>
      <c r="F244" s="86"/>
      <c r="G244" s="86"/>
      <c r="H244" s="145">
        <v>5976</v>
      </c>
      <c r="I244" s="145"/>
      <c r="J244" s="154">
        <v>6171</v>
      </c>
      <c r="K244" s="86"/>
      <c r="L244" s="86"/>
    </row>
    <row r="245" spans="1:12" ht="15.75" hidden="1" thickBot="1">
      <c r="A245" s="86"/>
      <c r="B245" s="86"/>
      <c r="C245" s="86"/>
      <c r="D245" s="86"/>
      <c r="E245" s="86"/>
      <c r="F245" s="86"/>
      <c r="G245" s="86"/>
      <c r="H245" s="153">
        <f>SUM(H242:H244)</f>
        <v>58456</v>
      </c>
      <c r="I245" s="153"/>
      <c r="J245" s="153">
        <f>SUM(J242:J244)</f>
        <v>58651</v>
      </c>
      <c r="K245" s="86"/>
      <c r="L245" s="86"/>
    </row>
    <row r="246" spans="1:12" ht="15.75" hidden="1" thickTop="1">
      <c r="A246" s="86"/>
      <c r="B246" s="86"/>
      <c r="C246" s="86"/>
      <c r="D246" s="86"/>
      <c r="E246" s="86"/>
      <c r="F246" s="86"/>
      <c r="G246" s="145"/>
      <c r="H246" s="154"/>
      <c r="I246" s="154"/>
      <c r="J246" s="86"/>
      <c r="K246" s="86"/>
      <c r="L246" s="86"/>
    </row>
    <row r="247" spans="1:12" ht="15" hidden="1">
      <c r="A247" s="86"/>
      <c r="B247" s="86"/>
      <c r="C247" s="86"/>
      <c r="D247" s="86"/>
      <c r="E247" s="86"/>
      <c r="F247" s="86"/>
      <c r="G247" s="104"/>
      <c r="H247" s="104"/>
      <c r="I247" s="104"/>
      <c r="J247" s="105"/>
      <c r="K247" s="86"/>
      <c r="L247" s="86"/>
    </row>
    <row r="248" spans="1:12" ht="15" hidden="1">
      <c r="A248" s="86"/>
      <c r="B248" s="86"/>
      <c r="C248" s="86"/>
      <c r="D248" s="86"/>
      <c r="E248" s="86"/>
      <c r="F248" s="86"/>
      <c r="G248" s="104"/>
      <c r="H248" s="104"/>
      <c r="I248" s="104"/>
      <c r="J248" s="105"/>
      <c r="K248" s="86"/>
      <c r="L248" s="86"/>
    </row>
    <row r="249" spans="1:12" ht="15" hidden="1">
      <c r="A249" s="86"/>
      <c r="B249" s="86"/>
      <c r="C249" s="86"/>
      <c r="D249" s="86"/>
      <c r="E249" s="86"/>
      <c r="F249" s="86"/>
      <c r="G249" s="104"/>
      <c r="H249" s="104"/>
      <c r="I249" s="104"/>
      <c r="J249" s="105"/>
      <c r="K249" s="86"/>
      <c r="L249" s="86"/>
    </row>
    <row r="250" spans="1:12" ht="15">
      <c r="A250" s="103" t="s">
        <v>84</v>
      </c>
      <c r="B250" s="99" t="s">
        <v>32</v>
      </c>
      <c r="C250" s="86"/>
      <c r="D250" s="86"/>
      <c r="E250" s="86"/>
      <c r="F250" s="86"/>
      <c r="G250" s="104"/>
      <c r="H250" s="104"/>
      <c r="I250" s="104"/>
      <c r="J250" s="105"/>
      <c r="K250" s="86"/>
      <c r="L250" s="86"/>
    </row>
    <row r="251" spans="1:12" ht="4.5" customHeight="1">
      <c r="A251" s="86"/>
      <c r="B251" s="86"/>
      <c r="C251" s="86"/>
      <c r="D251" s="86"/>
      <c r="E251" s="86"/>
      <c r="F251" s="86"/>
      <c r="G251" s="104"/>
      <c r="H251" s="104"/>
      <c r="I251" s="104"/>
      <c r="J251" s="105"/>
      <c r="K251" s="86"/>
      <c r="L251" s="86"/>
    </row>
    <row r="252" spans="1:12" ht="29.25" customHeight="1">
      <c r="A252" s="86"/>
      <c r="B252" s="181" t="s">
        <v>33</v>
      </c>
      <c r="C252" s="181"/>
      <c r="D252" s="181"/>
      <c r="E252" s="181"/>
      <c r="F252" s="181"/>
      <c r="G252" s="181"/>
      <c r="H252" s="181"/>
      <c r="I252" s="181"/>
      <c r="J252" s="181"/>
      <c r="K252" s="181"/>
      <c r="L252" s="86"/>
    </row>
    <row r="253" spans="1:12" ht="8.25" customHeight="1">
      <c r="A253" s="86"/>
      <c r="B253" s="97"/>
      <c r="C253" s="97"/>
      <c r="D253" s="97"/>
      <c r="E253" s="97"/>
      <c r="F253" s="97"/>
      <c r="G253" s="97"/>
      <c r="H253" s="97"/>
      <c r="I253" s="97"/>
      <c r="J253" s="97"/>
      <c r="K253" s="97"/>
      <c r="L253" s="86"/>
    </row>
    <row r="254" spans="1:12" ht="15">
      <c r="A254" s="103" t="s">
        <v>101</v>
      </c>
      <c r="B254" s="156" t="s">
        <v>34</v>
      </c>
      <c r="C254" s="86"/>
      <c r="D254" s="86"/>
      <c r="E254" s="86"/>
      <c r="F254" s="86"/>
      <c r="G254" s="104"/>
      <c r="H254" s="104"/>
      <c r="I254" s="104"/>
      <c r="J254" s="105"/>
      <c r="K254" s="86"/>
      <c r="L254" s="86"/>
    </row>
    <row r="255" spans="1:12" ht="6" customHeight="1">
      <c r="A255" s="103"/>
      <c r="B255" s="156"/>
      <c r="C255" s="86"/>
      <c r="D255" s="86"/>
      <c r="E255" s="86"/>
      <c r="F255" s="86"/>
      <c r="G255" s="104"/>
      <c r="H255" s="104"/>
      <c r="I255" s="104"/>
      <c r="J255" s="105"/>
      <c r="K255" s="86"/>
      <c r="L255" s="86"/>
    </row>
    <row r="256" spans="1:12" ht="27.75" customHeight="1">
      <c r="A256" s="103"/>
      <c r="B256" s="178" t="s">
        <v>41</v>
      </c>
      <c r="C256" s="178"/>
      <c r="D256" s="178"/>
      <c r="E256" s="178"/>
      <c r="F256" s="178"/>
      <c r="G256" s="178"/>
      <c r="H256" s="178"/>
      <c r="I256" s="178"/>
      <c r="J256" s="178"/>
      <c r="K256" s="178"/>
      <c r="L256" s="86"/>
    </row>
    <row r="257" spans="1:12" ht="6.75" customHeight="1">
      <c r="A257" s="103"/>
      <c r="B257" s="156"/>
      <c r="C257" s="157"/>
      <c r="D257" s="157"/>
      <c r="E257" s="157"/>
      <c r="F257" s="157"/>
      <c r="G257" s="158"/>
      <c r="H257" s="158"/>
      <c r="I257" s="158"/>
      <c r="J257" s="159"/>
      <c r="K257" s="157"/>
      <c r="L257" s="86"/>
    </row>
    <row r="258" spans="1:12" ht="15">
      <c r="A258" s="103"/>
      <c r="B258" s="160" t="s">
        <v>107</v>
      </c>
      <c r="C258" s="157"/>
      <c r="D258" s="157"/>
      <c r="E258" s="157"/>
      <c r="F258" s="157"/>
      <c r="G258" s="158"/>
      <c r="H258" s="158"/>
      <c r="I258" s="158"/>
      <c r="J258" s="159"/>
      <c r="K258" s="157"/>
      <c r="L258" s="86"/>
    </row>
    <row r="259" spans="1:12" ht="57.75" customHeight="1">
      <c r="A259" s="161" t="s">
        <v>102</v>
      </c>
      <c r="B259" s="178" t="s">
        <v>304</v>
      </c>
      <c r="C259" s="178"/>
      <c r="D259" s="178"/>
      <c r="E259" s="178"/>
      <c r="F259" s="178"/>
      <c r="G259" s="178"/>
      <c r="H259" s="178"/>
      <c r="I259" s="178"/>
      <c r="J259" s="178"/>
      <c r="K259" s="178"/>
      <c r="L259" s="86"/>
    </row>
    <row r="260" spans="1:12" ht="3" customHeight="1">
      <c r="A260" s="103"/>
      <c r="B260" s="156"/>
      <c r="C260" s="157"/>
      <c r="D260" s="157"/>
      <c r="E260" s="157"/>
      <c r="F260" s="157"/>
      <c r="G260" s="158"/>
      <c r="H260" s="158"/>
      <c r="I260" s="158"/>
      <c r="J260" s="159"/>
      <c r="K260" s="157"/>
      <c r="L260" s="86"/>
    </row>
    <row r="261" spans="1:12" ht="87.75" customHeight="1">
      <c r="A261" s="161" t="s">
        <v>103</v>
      </c>
      <c r="B261" s="178" t="s">
        <v>240</v>
      </c>
      <c r="C261" s="178"/>
      <c r="D261" s="178"/>
      <c r="E261" s="178"/>
      <c r="F261" s="178"/>
      <c r="G261" s="178"/>
      <c r="H261" s="178"/>
      <c r="I261" s="178"/>
      <c r="J261" s="178"/>
      <c r="K261" s="178"/>
      <c r="L261" s="86"/>
    </row>
    <row r="262" spans="1:12" ht="3" customHeight="1">
      <c r="A262" s="161"/>
      <c r="B262" s="110"/>
      <c r="C262" s="110"/>
      <c r="D262" s="110"/>
      <c r="E262" s="110"/>
      <c r="F262" s="110"/>
      <c r="G262" s="110"/>
      <c r="H262" s="110"/>
      <c r="I262" s="110"/>
      <c r="J262" s="110"/>
      <c r="K262" s="110"/>
      <c r="L262" s="86"/>
    </row>
    <row r="263" spans="1:12" ht="87.75" customHeight="1">
      <c r="A263" s="103"/>
      <c r="B263" s="178" t="s">
        <v>239</v>
      </c>
      <c r="C263" s="178"/>
      <c r="D263" s="178"/>
      <c r="E263" s="178"/>
      <c r="F263" s="178"/>
      <c r="G263" s="178"/>
      <c r="H263" s="178"/>
      <c r="I263" s="178"/>
      <c r="J263" s="178"/>
      <c r="K263" s="178"/>
      <c r="L263" s="86"/>
    </row>
    <row r="264" spans="1:12" ht="30" customHeight="1">
      <c r="A264" s="103"/>
      <c r="B264" s="178" t="s">
        <v>274</v>
      </c>
      <c r="C264" s="178"/>
      <c r="D264" s="178"/>
      <c r="E264" s="178"/>
      <c r="F264" s="178"/>
      <c r="G264" s="178"/>
      <c r="H264" s="178"/>
      <c r="I264" s="178"/>
      <c r="J264" s="178"/>
      <c r="K264" s="178"/>
      <c r="L264" s="86"/>
    </row>
    <row r="265" spans="1:12" ht="4.5" customHeight="1">
      <c r="A265" s="103"/>
      <c r="B265" s="110"/>
      <c r="C265" s="110"/>
      <c r="D265" s="110"/>
      <c r="E265" s="110"/>
      <c r="F265" s="110"/>
      <c r="G265" s="110"/>
      <c r="H265" s="110"/>
      <c r="I265" s="110"/>
      <c r="J265" s="110"/>
      <c r="K265" s="110"/>
      <c r="L265" s="86"/>
    </row>
    <row r="266" spans="1:12" ht="150" customHeight="1">
      <c r="A266" s="162" t="s">
        <v>104</v>
      </c>
      <c r="B266" s="178" t="s">
        <v>305</v>
      </c>
      <c r="C266" s="178"/>
      <c r="D266" s="178"/>
      <c r="E266" s="178"/>
      <c r="F266" s="178"/>
      <c r="G266" s="178"/>
      <c r="H266" s="178"/>
      <c r="I266" s="178"/>
      <c r="J266" s="178"/>
      <c r="K266" s="178"/>
      <c r="L266" s="86"/>
    </row>
    <row r="267" spans="1:12" ht="8.25" customHeight="1">
      <c r="A267" s="103"/>
      <c r="B267" s="156"/>
      <c r="C267" s="157"/>
      <c r="D267" s="157"/>
      <c r="E267" s="157"/>
      <c r="F267" s="157"/>
      <c r="G267" s="158"/>
      <c r="H267" s="158"/>
      <c r="I267" s="158"/>
      <c r="J267" s="159"/>
      <c r="K267" s="157"/>
      <c r="L267" s="86"/>
    </row>
    <row r="268" spans="1:12" ht="90" customHeight="1">
      <c r="A268" s="162" t="s">
        <v>108</v>
      </c>
      <c r="B268" s="178" t="s">
        <v>267</v>
      </c>
      <c r="C268" s="178"/>
      <c r="D268" s="178"/>
      <c r="E268" s="178"/>
      <c r="F268" s="178"/>
      <c r="G268" s="178"/>
      <c r="H268" s="178"/>
      <c r="I268" s="178"/>
      <c r="J268" s="178"/>
      <c r="K268" s="178"/>
      <c r="L268" s="86"/>
    </row>
    <row r="269" spans="1:12" ht="5.25" customHeight="1">
      <c r="A269" s="162"/>
      <c r="B269" s="110"/>
      <c r="C269" s="110"/>
      <c r="D269" s="110"/>
      <c r="E269" s="110"/>
      <c r="F269" s="110"/>
      <c r="G269" s="110"/>
      <c r="H269" s="110"/>
      <c r="I269" s="110"/>
      <c r="J269" s="110"/>
      <c r="K269" s="110"/>
      <c r="L269" s="86"/>
    </row>
    <row r="270" spans="1:12" ht="66" customHeight="1">
      <c r="A270" s="103"/>
      <c r="B270" s="178" t="s">
        <v>268</v>
      </c>
      <c r="C270" s="178"/>
      <c r="D270" s="178"/>
      <c r="E270" s="178"/>
      <c r="F270" s="178"/>
      <c r="G270" s="178"/>
      <c r="H270" s="178"/>
      <c r="I270" s="178"/>
      <c r="J270" s="178"/>
      <c r="K270" s="178"/>
      <c r="L270" s="86"/>
    </row>
    <row r="271" spans="1:12" ht="6" customHeight="1">
      <c r="A271" s="103"/>
      <c r="B271" s="156"/>
      <c r="C271" s="157"/>
      <c r="D271" s="157"/>
      <c r="E271" s="157"/>
      <c r="F271" s="157"/>
      <c r="G271" s="158"/>
      <c r="H271" s="158"/>
      <c r="I271" s="158"/>
      <c r="J271" s="159"/>
      <c r="K271" s="157"/>
      <c r="L271" s="86"/>
    </row>
    <row r="272" spans="1:12" ht="60" customHeight="1">
      <c r="A272" s="162" t="s">
        <v>110</v>
      </c>
      <c r="B272" s="178" t="s">
        <v>212</v>
      </c>
      <c r="C272" s="178"/>
      <c r="D272" s="178"/>
      <c r="E272" s="178"/>
      <c r="F272" s="178"/>
      <c r="G272" s="178"/>
      <c r="H272" s="178"/>
      <c r="I272" s="178"/>
      <c r="J272" s="178"/>
      <c r="K272" s="178"/>
      <c r="L272" s="86"/>
    </row>
    <row r="273" spans="1:12" ht="6.75" customHeight="1" hidden="1">
      <c r="A273" s="162"/>
      <c r="B273" s="110"/>
      <c r="C273" s="110"/>
      <c r="D273" s="110"/>
      <c r="E273" s="110"/>
      <c r="F273" s="110"/>
      <c r="G273" s="110"/>
      <c r="H273" s="110"/>
      <c r="I273" s="110"/>
      <c r="J273" s="110"/>
      <c r="K273" s="110"/>
      <c r="L273" s="86"/>
    </row>
    <row r="274" spans="1:12" ht="50.25" customHeight="1">
      <c r="A274" s="103"/>
      <c r="B274" s="178" t="s">
        <v>306</v>
      </c>
      <c r="C274" s="178"/>
      <c r="D274" s="178"/>
      <c r="E274" s="178"/>
      <c r="F274" s="178"/>
      <c r="G274" s="178"/>
      <c r="H274" s="178"/>
      <c r="I274" s="178"/>
      <c r="J274" s="178"/>
      <c r="K274" s="178"/>
      <c r="L274" s="86"/>
    </row>
    <row r="275" spans="1:12" ht="6" customHeight="1" hidden="1">
      <c r="A275" s="103"/>
      <c r="B275" s="156"/>
      <c r="C275" s="157"/>
      <c r="D275" s="157"/>
      <c r="E275" s="157"/>
      <c r="F275" s="157"/>
      <c r="G275" s="158"/>
      <c r="H275" s="158"/>
      <c r="I275" s="158"/>
      <c r="J275" s="159"/>
      <c r="K275" s="157"/>
      <c r="L275" s="86"/>
    </row>
    <row r="276" spans="1:12" ht="81" customHeight="1">
      <c r="A276" s="162" t="s">
        <v>111</v>
      </c>
      <c r="B276" s="178" t="s">
        <v>307</v>
      </c>
      <c r="C276" s="178"/>
      <c r="D276" s="178"/>
      <c r="E276" s="178"/>
      <c r="F276" s="178"/>
      <c r="G276" s="178"/>
      <c r="H276" s="178"/>
      <c r="I276" s="178"/>
      <c r="J276" s="178"/>
      <c r="K276" s="178"/>
      <c r="L276" s="86"/>
    </row>
    <row r="277" spans="1:12" ht="6" customHeight="1">
      <c r="A277" s="162"/>
      <c r="B277" s="110"/>
      <c r="C277" s="110"/>
      <c r="D277" s="110"/>
      <c r="E277" s="110"/>
      <c r="F277" s="110"/>
      <c r="G277" s="110"/>
      <c r="H277" s="110"/>
      <c r="I277" s="110"/>
      <c r="J277" s="110"/>
      <c r="K277" s="110"/>
      <c r="L277" s="86"/>
    </row>
    <row r="278" spans="1:12" ht="80.25" customHeight="1">
      <c r="A278" s="162" t="s">
        <v>112</v>
      </c>
      <c r="B278" s="178" t="s">
        <v>311</v>
      </c>
      <c r="C278" s="178"/>
      <c r="D278" s="178"/>
      <c r="E278" s="178"/>
      <c r="F278" s="178"/>
      <c r="G278" s="178"/>
      <c r="H278" s="178"/>
      <c r="I278" s="178"/>
      <c r="J278" s="178"/>
      <c r="K278" s="178"/>
      <c r="L278" s="86"/>
    </row>
    <row r="279" spans="1:12" ht="4.5" customHeight="1">
      <c r="A279" s="103"/>
      <c r="B279" s="156"/>
      <c r="C279" s="157"/>
      <c r="D279" s="157"/>
      <c r="E279" s="157"/>
      <c r="F279" s="157"/>
      <c r="G279" s="158"/>
      <c r="H279" s="158"/>
      <c r="I279" s="158"/>
      <c r="J279" s="159"/>
      <c r="K279" s="157"/>
      <c r="L279" s="86"/>
    </row>
    <row r="280" spans="1:12" ht="15">
      <c r="A280" s="103"/>
      <c r="B280" s="160" t="s">
        <v>109</v>
      </c>
      <c r="C280" s="157"/>
      <c r="D280" s="157"/>
      <c r="E280" s="157"/>
      <c r="F280" s="157"/>
      <c r="G280" s="158"/>
      <c r="H280" s="158"/>
      <c r="I280" s="158"/>
      <c r="J280" s="159"/>
      <c r="K280" s="157"/>
      <c r="L280" s="86"/>
    </row>
    <row r="281" spans="1:12" ht="5.25" customHeight="1">
      <c r="A281" s="161"/>
      <c r="B281" s="178"/>
      <c r="C281" s="178"/>
      <c r="D281" s="178"/>
      <c r="E281" s="178"/>
      <c r="F281" s="178"/>
      <c r="G281" s="178"/>
      <c r="H281" s="178"/>
      <c r="I281" s="178"/>
      <c r="J281" s="178"/>
      <c r="K281" s="178"/>
      <c r="L281" s="86"/>
    </row>
    <row r="282" spans="1:12" ht="10.5" customHeight="1" hidden="1">
      <c r="A282" s="103"/>
      <c r="B282" s="156"/>
      <c r="C282" s="157"/>
      <c r="D282" s="157"/>
      <c r="E282" s="157"/>
      <c r="F282" s="157"/>
      <c r="G282" s="158"/>
      <c r="H282" s="158"/>
      <c r="I282" s="158"/>
      <c r="J282" s="159"/>
      <c r="K282" s="157"/>
      <c r="L282" s="86"/>
    </row>
    <row r="283" spans="1:12" ht="9" customHeight="1" hidden="1">
      <c r="A283" s="161"/>
      <c r="B283" s="178"/>
      <c r="C283" s="178"/>
      <c r="D283" s="178"/>
      <c r="E283" s="178"/>
      <c r="F283" s="178"/>
      <c r="G283" s="178"/>
      <c r="H283" s="178"/>
      <c r="I283" s="178"/>
      <c r="J283" s="178"/>
      <c r="K283" s="178"/>
      <c r="L283" s="86"/>
    </row>
    <row r="284" spans="1:12" ht="1.5" customHeight="1" hidden="1">
      <c r="A284" s="103"/>
      <c r="B284" s="156"/>
      <c r="C284" s="157"/>
      <c r="D284" s="157"/>
      <c r="E284" s="157"/>
      <c r="F284" s="157"/>
      <c r="G284" s="158"/>
      <c r="H284" s="158"/>
      <c r="I284" s="158"/>
      <c r="J284" s="159"/>
      <c r="K284" s="157"/>
      <c r="L284" s="86"/>
    </row>
    <row r="285" spans="1:12" ht="105.75" customHeight="1">
      <c r="A285" s="161" t="s">
        <v>308</v>
      </c>
      <c r="B285" s="178" t="s">
        <v>1</v>
      </c>
      <c r="C285" s="178"/>
      <c r="D285" s="178"/>
      <c r="E285" s="178"/>
      <c r="F285" s="178"/>
      <c r="G285" s="178"/>
      <c r="H285" s="178"/>
      <c r="I285" s="178"/>
      <c r="J285" s="178"/>
      <c r="K285" s="178"/>
      <c r="L285" s="86"/>
    </row>
    <row r="286" spans="1:12" ht="9" customHeight="1">
      <c r="A286" s="103"/>
      <c r="B286" s="156"/>
      <c r="C286" s="157"/>
      <c r="D286" s="157"/>
      <c r="E286" s="157"/>
      <c r="F286" s="157"/>
      <c r="G286" s="158"/>
      <c r="H286" s="158"/>
      <c r="I286" s="158"/>
      <c r="J286" s="159"/>
      <c r="K286" s="157"/>
      <c r="L286" s="86"/>
    </row>
    <row r="287" spans="1:12" ht="0.75" customHeight="1">
      <c r="A287" s="161"/>
      <c r="B287" s="178"/>
      <c r="C287" s="178"/>
      <c r="D287" s="178"/>
      <c r="E287" s="178"/>
      <c r="F287" s="178"/>
      <c r="G287" s="178"/>
      <c r="H287" s="178"/>
      <c r="I287" s="178"/>
      <c r="J287" s="178"/>
      <c r="K287" s="178"/>
      <c r="L287" s="86"/>
    </row>
    <row r="288" spans="1:12" ht="9.75" customHeight="1" hidden="1">
      <c r="A288" s="103"/>
      <c r="B288" s="157"/>
      <c r="C288" s="157"/>
      <c r="D288" s="157"/>
      <c r="E288" s="157"/>
      <c r="F288" s="157"/>
      <c r="G288" s="158"/>
      <c r="H288" s="158"/>
      <c r="I288" s="158"/>
      <c r="J288" s="159"/>
      <c r="K288" s="157"/>
      <c r="L288" s="86"/>
    </row>
    <row r="289" spans="1:12" ht="33" customHeight="1" hidden="1">
      <c r="A289" s="103"/>
      <c r="B289" s="178"/>
      <c r="C289" s="178"/>
      <c r="D289" s="178"/>
      <c r="E289" s="178"/>
      <c r="F289" s="178"/>
      <c r="G289" s="178"/>
      <c r="H289" s="178"/>
      <c r="I289" s="178"/>
      <c r="J289" s="178"/>
      <c r="K289" s="178"/>
      <c r="L289" s="86"/>
    </row>
    <row r="290" spans="1:12" ht="2.25" customHeight="1" hidden="1">
      <c r="A290" s="103"/>
      <c r="B290" s="110"/>
      <c r="C290" s="110"/>
      <c r="D290" s="110"/>
      <c r="E290" s="110"/>
      <c r="F290" s="110"/>
      <c r="G290" s="110"/>
      <c r="H290" s="110"/>
      <c r="I290" s="110"/>
      <c r="J290" s="110"/>
      <c r="K290" s="110"/>
      <c r="L290" s="86"/>
    </row>
    <row r="291" spans="1:12" ht="9.75" customHeight="1" hidden="1">
      <c r="A291" s="86"/>
      <c r="B291" s="189"/>
      <c r="C291" s="189"/>
      <c r="D291" s="189"/>
      <c r="E291" s="189"/>
      <c r="F291" s="189"/>
      <c r="G291" s="189"/>
      <c r="H291" s="189"/>
      <c r="I291" s="189"/>
      <c r="J291" s="189"/>
      <c r="K291" s="86"/>
      <c r="L291" s="86"/>
    </row>
    <row r="292" spans="1:12" ht="0.75" customHeight="1">
      <c r="A292" s="86"/>
      <c r="B292" s="86"/>
      <c r="C292" s="86"/>
      <c r="D292" s="86"/>
      <c r="E292" s="86"/>
      <c r="F292" s="86"/>
      <c r="G292" s="104"/>
      <c r="H292" s="104"/>
      <c r="I292" s="104"/>
      <c r="J292" s="105"/>
      <c r="K292" s="86"/>
      <c r="L292" s="86"/>
    </row>
    <row r="293" spans="1:12" ht="15">
      <c r="A293" s="103" t="s">
        <v>105</v>
      </c>
      <c r="B293" s="99" t="s">
        <v>35</v>
      </c>
      <c r="C293" s="86"/>
      <c r="D293" s="86"/>
      <c r="E293" s="86"/>
      <c r="F293" s="86"/>
      <c r="G293" s="104"/>
      <c r="H293" s="104"/>
      <c r="I293" s="104"/>
      <c r="J293" s="105"/>
      <c r="K293" s="86"/>
      <c r="L293" s="86"/>
    </row>
    <row r="294" spans="1:12" ht="9.75" customHeight="1">
      <c r="A294" s="86"/>
      <c r="B294" s="86"/>
      <c r="C294" s="86"/>
      <c r="D294" s="86"/>
      <c r="E294" s="86"/>
      <c r="F294" s="86"/>
      <c r="G294" s="104"/>
      <c r="H294" s="104"/>
      <c r="I294" s="104"/>
      <c r="J294" s="105"/>
      <c r="K294" s="86"/>
      <c r="L294" s="86"/>
    </row>
    <row r="295" spans="1:12" ht="15">
      <c r="A295" s="86"/>
      <c r="B295" s="86" t="s">
        <v>2</v>
      </c>
      <c r="C295" s="86"/>
      <c r="D295" s="86"/>
      <c r="E295" s="86"/>
      <c r="F295" s="86"/>
      <c r="G295" s="104"/>
      <c r="H295" s="104"/>
      <c r="I295" s="104"/>
      <c r="J295" s="105"/>
      <c r="K295" s="86"/>
      <c r="L295" s="86"/>
    </row>
    <row r="296" spans="1:12" ht="15">
      <c r="A296" s="86"/>
      <c r="B296" s="163"/>
      <c r="C296" s="86"/>
      <c r="D296" s="86"/>
      <c r="E296" s="86"/>
      <c r="F296" s="86"/>
      <c r="G296" s="104"/>
      <c r="H296" s="104"/>
      <c r="I296" s="104"/>
      <c r="J296" s="105"/>
      <c r="K296" s="86"/>
      <c r="L296" s="86"/>
    </row>
    <row r="297" spans="1:12" ht="1.5" customHeight="1">
      <c r="A297" s="86"/>
      <c r="B297" s="86"/>
      <c r="C297" s="86"/>
      <c r="D297" s="86"/>
      <c r="E297" s="86"/>
      <c r="F297" s="86"/>
      <c r="G297" s="104"/>
      <c r="H297" s="104"/>
      <c r="I297" s="104"/>
      <c r="J297" s="105"/>
      <c r="K297" s="86"/>
      <c r="L297" s="86"/>
    </row>
    <row r="298" spans="1:12" ht="15">
      <c r="A298" s="103" t="s">
        <v>106</v>
      </c>
      <c r="B298" s="99" t="s">
        <v>223</v>
      </c>
      <c r="C298" s="86"/>
      <c r="D298" s="86"/>
      <c r="E298" s="86"/>
      <c r="F298" s="86"/>
      <c r="G298" s="104"/>
      <c r="H298" s="104"/>
      <c r="I298" s="104"/>
      <c r="J298" s="105"/>
      <c r="K298" s="86"/>
      <c r="L298" s="86"/>
    </row>
    <row r="299" spans="1:12" ht="8.25" customHeight="1">
      <c r="A299" s="86"/>
      <c r="B299" s="86"/>
      <c r="C299" s="86"/>
      <c r="D299" s="86"/>
      <c r="E299" s="86"/>
      <c r="F299" s="86"/>
      <c r="G299" s="104"/>
      <c r="H299" s="104"/>
      <c r="I299" s="104"/>
      <c r="J299" s="105"/>
      <c r="K299" s="86"/>
      <c r="L299" s="86"/>
    </row>
    <row r="300" spans="1:12" ht="15">
      <c r="A300" s="86"/>
      <c r="B300" s="99" t="s">
        <v>39</v>
      </c>
      <c r="C300" s="86"/>
      <c r="D300" s="86"/>
      <c r="E300" s="86"/>
      <c r="F300" s="86"/>
      <c r="G300" s="104"/>
      <c r="H300" s="104"/>
      <c r="I300" s="104"/>
      <c r="J300" s="105"/>
      <c r="K300" s="86"/>
      <c r="L300" s="86"/>
    </row>
    <row r="301" spans="1:12" ht="15">
      <c r="A301" s="86"/>
      <c r="B301" s="99" t="s">
        <v>298</v>
      </c>
      <c r="C301" s="86"/>
      <c r="D301" s="86"/>
      <c r="E301" s="86"/>
      <c r="F301" s="86"/>
      <c r="G301" s="104"/>
      <c r="H301" s="104"/>
      <c r="I301" s="104"/>
      <c r="J301" s="105"/>
      <c r="K301" s="86"/>
      <c r="L301" s="86"/>
    </row>
    <row r="302" spans="1:12" ht="15">
      <c r="A302" s="86"/>
      <c r="B302" s="86"/>
      <c r="C302" s="86"/>
      <c r="D302" s="86"/>
      <c r="E302" s="86"/>
      <c r="F302" s="86"/>
      <c r="G302" s="104"/>
      <c r="H302" s="104"/>
      <c r="I302" s="104"/>
      <c r="J302" s="105"/>
      <c r="K302" s="86"/>
      <c r="L302" s="86"/>
    </row>
    <row r="303" spans="1:12" ht="43.5" customHeight="1">
      <c r="A303" s="86"/>
      <c r="B303" s="178" t="s">
        <v>313</v>
      </c>
      <c r="C303" s="178"/>
      <c r="D303" s="178"/>
      <c r="E303" s="178"/>
      <c r="F303" s="178"/>
      <c r="G303" s="178"/>
      <c r="H303" s="178"/>
      <c r="I303" s="178"/>
      <c r="J303" s="178"/>
      <c r="K303" s="178"/>
      <c r="L303" s="86"/>
    </row>
    <row r="304" spans="1:12" ht="15">
      <c r="A304" s="86"/>
      <c r="B304" s="110"/>
      <c r="C304" s="110"/>
      <c r="D304" s="110"/>
      <c r="E304" s="110"/>
      <c r="F304" s="110"/>
      <c r="G304" s="110"/>
      <c r="H304" s="110"/>
      <c r="I304" s="110"/>
      <c r="J304" s="110"/>
      <c r="K304" s="110"/>
      <c r="L304" s="86"/>
    </row>
    <row r="305" spans="1:12" ht="9.75" customHeight="1">
      <c r="A305" s="86"/>
      <c r="B305" s="86"/>
      <c r="C305" s="86"/>
      <c r="D305" s="86"/>
      <c r="E305" s="86"/>
      <c r="F305" s="86"/>
      <c r="G305" s="104"/>
      <c r="H305" s="104"/>
      <c r="I305" s="104"/>
      <c r="J305" s="105"/>
      <c r="K305" s="86"/>
      <c r="L305" s="86"/>
    </row>
    <row r="306" spans="1:12" ht="15" hidden="1">
      <c r="A306" s="86"/>
      <c r="B306" s="86"/>
      <c r="C306" s="86"/>
      <c r="D306" s="86"/>
      <c r="E306" s="86"/>
      <c r="F306" s="86"/>
      <c r="G306" s="104"/>
      <c r="H306" s="104"/>
      <c r="I306" s="104"/>
      <c r="J306" s="105"/>
      <c r="K306" s="86"/>
      <c r="L306" s="86"/>
    </row>
    <row r="307" spans="1:12" ht="15">
      <c r="A307" s="86"/>
      <c r="B307" s="99" t="s">
        <v>114</v>
      </c>
      <c r="C307" s="86"/>
      <c r="D307" s="86"/>
      <c r="E307" s="86"/>
      <c r="F307" s="86"/>
      <c r="G307" s="104"/>
      <c r="H307" s="104"/>
      <c r="I307" s="104"/>
      <c r="J307" s="105"/>
      <c r="K307" s="86"/>
      <c r="L307" s="86"/>
    </row>
    <row r="308" spans="1:12" ht="15">
      <c r="A308" s="86"/>
      <c r="B308" s="99"/>
      <c r="C308" s="86"/>
      <c r="D308" s="86"/>
      <c r="E308" s="86"/>
      <c r="F308" s="86"/>
      <c r="G308" s="104"/>
      <c r="H308" s="104"/>
      <c r="I308" s="104"/>
      <c r="J308" s="105"/>
      <c r="K308" s="86"/>
      <c r="L308" s="86"/>
    </row>
    <row r="309" spans="1:12" ht="6.75" customHeight="1">
      <c r="A309" s="86"/>
      <c r="B309" s="99"/>
      <c r="C309" s="86"/>
      <c r="D309" s="86"/>
      <c r="E309" s="86"/>
      <c r="F309" s="86"/>
      <c r="G309" s="104"/>
      <c r="H309" s="104"/>
      <c r="I309" s="104"/>
      <c r="J309" s="105"/>
      <c r="K309" s="86"/>
      <c r="L309" s="86"/>
    </row>
    <row r="310" spans="1:12" ht="15" hidden="1">
      <c r="A310" s="86"/>
      <c r="B310" s="99"/>
      <c r="C310" s="86"/>
      <c r="D310" s="86"/>
      <c r="E310" s="86"/>
      <c r="F310" s="86"/>
      <c r="G310" s="104"/>
      <c r="H310" s="104"/>
      <c r="I310" s="104"/>
      <c r="J310" s="105"/>
      <c r="K310" s="86"/>
      <c r="L310" s="86"/>
    </row>
    <row r="311" spans="1:12" ht="0.75" customHeight="1">
      <c r="A311" s="86"/>
      <c r="B311" s="86"/>
      <c r="C311" s="86"/>
      <c r="D311" s="86"/>
      <c r="E311" s="86"/>
      <c r="F311" s="86"/>
      <c r="G311" s="104"/>
      <c r="H311" s="104"/>
      <c r="I311" s="104"/>
      <c r="J311" s="105"/>
      <c r="K311" s="86"/>
      <c r="L311" s="86"/>
    </row>
    <row r="312" spans="1:12" ht="15">
      <c r="A312" s="86"/>
      <c r="B312" s="99" t="s">
        <v>36</v>
      </c>
      <c r="C312" s="86"/>
      <c r="D312" s="86"/>
      <c r="E312" s="86"/>
      <c r="F312" s="86"/>
      <c r="G312" s="104"/>
      <c r="H312" s="104"/>
      <c r="I312" s="104"/>
      <c r="J312" s="105"/>
      <c r="K312" s="86"/>
      <c r="L312" s="86"/>
    </row>
    <row r="313" spans="1:12" ht="15">
      <c r="A313" s="86"/>
      <c r="B313" s="99" t="s">
        <v>115</v>
      </c>
      <c r="C313" s="86"/>
      <c r="D313" s="86"/>
      <c r="E313" s="86"/>
      <c r="F313" s="86"/>
      <c r="G313" s="104"/>
      <c r="H313" s="104"/>
      <c r="I313" s="104"/>
      <c r="J313" s="105"/>
      <c r="K313" s="86"/>
      <c r="L313" s="86"/>
    </row>
    <row r="314" spans="1:12" ht="15">
      <c r="A314" s="86"/>
      <c r="B314" s="86"/>
      <c r="C314" s="86"/>
      <c r="D314" s="86"/>
      <c r="E314" s="86"/>
      <c r="F314" s="86"/>
      <c r="G314" s="104"/>
      <c r="H314" s="104"/>
      <c r="I314" s="104"/>
      <c r="J314" s="105"/>
      <c r="K314" s="86"/>
      <c r="L314" s="86"/>
    </row>
    <row r="315" spans="1:12" ht="15">
      <c r="A315" s="86"/>
      <c r="B315" s="86"/>
      <c r="C315" s="86"/>
      <c r="D315" s="86"/>
      <c r="E315" s="86"/>
      <c r="F315" s="86"/>
      <c r="G315" s="104"/>
      <c r="H315" s="104"/>
      <c r="I315" s="104"/>
      <c r="J315" s="105"/>
      <c r="K315" s="86"/>
      <c r="L315" s="86"/>
    </row>
    <row r="316" spans="1:12" ht="15">
      <c r="A316" s="86"/>
      <c r="B316" s="99" t="s">
        <v>116</v>
      </c>
      <c r="C316" s="86"/>
      <c r="D316" s="86"/>
      <c r="E316" s="86"/>
      <c r="F316" s="86"/>
      <c r="G316" s="104"/>
      <c r="H316" s="104"/>
      <c r="I316" s="104"/>
      <c r="J316" s="105"/>
      <c r="K316" s="86"/>
      <c r="L316" s="86"/>
    </row>
    <row r="317" spans="2:10" ht="12.75">
      <c r="B317" s="54"/>
      <c r="G317" s="70"/>
      <c r="H317" s="70"/>
      <c r="I317" s="70"/>
      <c r="J317" s="71"/>
    </row>
    <row r="318" spans="2:11" ht="12.75">
      <c r="B318" s="72"/>
      <c r="C318" s="72"/>
      <c r="D318" s="72"/>
      <c r="E318" s="72"/>
      <c r="F318" s="72"/>
      <c r="G318" s="72"/>
      <c r="H318" s="72"/>
      <c r="I318" s="72"/>
      <c r="J318" s="72"/>
      <c r="K318" s="72"/>
    </row>
    <row r="319" spans="1:2" ht="12.75">
      <c r="A319" s="49"/>
      <c r="B319" s="51"/>
    </row>
    <row r="322" spans="1:2" ht="12.75">
      <c r="A322" s="49"/>
      <c r="B322" s="51"/>
    </row>
    <row r="323" spans="2:12" ht="12.75">
      <c r="B323" s="187"/>
      <c r="C323" s="187"/>
      <c r="D323" s="187"/>
      <c r="E323" s="187"/>
      <c r="F323" s="187"/>
      <c r="G323" s="187"/>
      <c r="H323" s="187"/>
      <c r="I323" s="187"/>
      <c r="J323" s="187"/>
      <c r="K323" s="187"/>
      <c r="L323" s="53"/>
    </row>
    <row r="324" spans="2:12" ht="12.75">
      <c r="B324" s="187"/>
      <c r="C324" s="187"/>
      <c r="D324" s="187"/>
      <c r="E324" s="187"/>
      <c r="F324" s="187"/>
      <c r="G324" s="187"/>
      <c r="H324" s="187"/>
      <c r="I324" s="187"/>
      <c r="J324" s="187"/>
      <c r="K324" s="187"/>
      <c r="L324" s="53"/>
    </row>
    <row r="327" ht="12.75">
      <c r="A327" s="51"/>
    </row>
    <row r="331" ht="12.75">
      <c r="A331" s="51"/>
    </row>
    <row r="332" ht="12.75">
      <c r="A332" s="51"/>
    </row>
    <row r="335" ht="12.75">
      <c r="A335" s="51"/>
    </row>
    <row r="336" ht="12.75">
      <c r="A336" s="54"/>
    </row>
  </sheetData>
  <mergeCells count="70">
    <mergeCell ref="B278:K278"/>
    <mergeCell ref="B170:K170"/>
    <mergeCell ref="B177:J177"/>
    <mergeCell ref="B202:J202"/>
    <mergeCell ref="B196:J196"/>
    <mergeCell ref="B179:J179"/>
    <mergeCell ref="B181:J181"/>
    <mergeCell ref="B183:J183"/>
    <mergeCell ref="B185:J185"/>
    <mergeCell ref="B187:J187"/>
    <mergeCell ref="B189:J189"/>
    <mergeCell ref="B123:K123"/>
    <mergeCell ref="B165:K165"/>
    <mergeCell ref="B133:K135"/>
    <mergeCell ref="B126:K126"/>
    <mergeCell ref="B128:K128"/>
    <mergeCell ref="B142:J142"/>
    <mergeCell ref="B153:J153"/>
    <mergeCell ref="B159:G159"/>
    <mergeCell ref="B212:J212"/>
    <mergeCell ref="B266:K266"/>
    <mergeCell ref="B256:K256"/>
    <mergeCell ref="B252:K252"/>
    <mergeCell ref="B263:K263"/>
    <mergeCell ref="B261:K261"/>
    <mergeCell ref="B259:K259"/>
    <mergeCell ref="B264:K264"/>
    <mergeCell ref="B218:J218"/>
    <mergeCell ref="B281:K281"/>
    <mergeCell ref="B283:K283"/>
    <mergeCell ref="B285:K285"/>
    <mergeCell ref="B291:J291"/>
    <mergeCell ref="B2:K2"/>
    <mergeCell ref="B3:K3"/>
    <mergeCell ref="B11:K13"/>
    <mergeCell ref="B15:K17"/>
    <mergeCell ref="B323:K324"/>
    <mergeCell ref="B44:K44"/>
    <mergeCell ref="B303:K303"/>
    <mergeCell ref="B175:K175"/>
    <mergeCell ref="C237:J237"/>
    <mergeCell ref="B268:K268"/>
    <mergeCell ref="B270:K270"/>
    <mergeCell ref="B287:K287"/>
    <mergeCell ref="B140:J140"/>
    <mergeCell ref="B289:K289"/>
    <mergeCell ref="B22:K24"/>
    <mergeCell ref="B29:K29"/>
    <mergeCell ref="B104:J104"/>
    <mergeCell ref="B109:J109"/>
    <mergeCell ref="B34:K34"/>
    <mergeCell ref="B89:K89"/>
    <mergeCell ref="B94:K94"/>
    <mergeCell ref="B99:K99"/>
    <mergeCell ref="B37:K37"/>
    <mergeCell ref="B39:K39"/>
    <mergeCell ref="B194:J194"/>
    <mergeCell ref="B198:J198"/>
    <mergeCell ref="B200:J200"/>
    <mergeCell ref="B190:J190"/>
    <mergeCell ref="B276:K276"/>
    <mergeCell ref="B214:J214"/>
    <mergeCell ref="B216:J216"/>
    <mergeCell ref="B192:J192"/>
    <mergeCell ref="B208:J208"/>
    <mergeCell ref="B204:J204"/>
    <mergeCell ref="B206:J206"/>
    <mergeCell ref="B272:K272"/>
    <mergeCell ref="B274:K274"/>
    <mergeCell ref="B210:J210"/>
  </mergeCells>
  <printOptions horizontalCentered="1"/>
  <pageMargins left="0.27" right="0.42" top="0.73" bottom="1" header="0.38" footer="0.5"/>
  <pageSetup fitToHeight="0" horizontalDpi="300" verticalDpi="300" orientation="portrait" paperSize="9" scale="92" r:id="rId1"/>
  <headerFooter alignWithMargins="0">
    <oddFooter>&amp;C&amp;P</oddFooter>
  </headerFooter>
  <rowBreaks count="8" manualBreakCount="8">
    <brk id="44" max="11" man="1"/>
    <brk id="90" max="255" man="1"/>
    <brk id="115" max="255" man="1"/>
    <brk id="150" max="255" man="1"/>
    <brk id="177" max="255" man="1"/>
    <brk id="207" max="11" man="1"/>
    <brk id="236" max="255" man="1"/>
    <brk id="27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YKGI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
  <cp:lastModifiedBy>tina</cp:lastModifiedBy>
  <cp:lastPrinted>2004-08-23T08:54:56Z</cp:lastPrinted>
  <dcterms:created xsi:type="dcterms:W3CDTF">2002-10-18T08:14:58Z</dcterms:created>
  <dcterms:modified xsi:type="dcterms:W3CDTF">2004-08-24T18:15:36Z</dcterms:modified>
  <cp:category/>
  <cp:version/>
  <cp:contentType/>
  <cp:contentStatus/>
</cp:coreProperties>
</file>