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15" windowHeight="6405" activeTab="2"/>
  </bookViews>
  <sheets>
    <sheet name="Income statement" sheetId="1" r:id="rId1"/>
    <sheet name="Balance sheet" sheetId="2" r:id="rId2"/>
    <sheet name="Equity statement" sheetId="3" r:id="rId3"/>
    <sheet name="Cash flow" sheetId="4" r:id="rId4"/>
  </sheets>
  <externalReferences>
    <externalReference r:id="rId7"/>
    <externalReference r:id="rId8"/>
  </externalReferences>
  <definedNames>
    <definedName name="_xlnm.Print_Area" localSheetId="1">'Balance sheet'!$A$1:$H$52</definedName>
    <definedName name="_xlnm.Print_Area" localSheetId="3">'Cash flow'!$A$1:$J$56</definedName>
    <definedName name="_xlnm.Print_Area" localSheetId="0">'Income statement'!$A$1:$M$57</definedName>
  </definedNames>
  <calcPr fullCalcOnLoad="1"/>
</workbook>
</file>

<file path=xl/comments1.xml><?xml version="1.0" encoding="utf-8"?>
<comments xmlns="http://schemas.openxmlformats.org/spreadsheetml/2006/main">
  <authors>
    <author>MENTIGA</author>
  </authors>
  <commentList>
    <comment ref="I26" authorId="0">
      <text>
        <r>
          <rPr>
            <b/>
            <sz val="8"/>
            <rFont val="Tahoma"/>
            <family val="0"/>
          </rPr>
          <t>MENTIGA: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<sst xmlns="http://schemas.openxmlformats.org/spreadsheetml/2006/main" count="202" uniqueCount="161">
  <si>
    <t>MENTIGA CORPORATION BERHAD</t>
  </si>
  <si>
    <t>(Company no. 10289-K)</t>
  </si>
  <si>
    <t xml:space="preserve">Condensed Consolidated Income Statements </t>
  </si>
  <si>
    <t>For the financial period ended 31 December 2004</t>
  </si>
  <si>
    <t>(These figures have not been audited)</t>
  </si>
  <si>
    <t>INDIVIDUAL QUARTER</t>
  </si>
  <si>
    <t>CUMULATIVE QUARTER</t>
  </si>
  <si>
    <t>Comparative</t>
  </si>
  <si>
    <t>quarter ended</t>
  </si>
  <si>
    <t>year to date</t>
  </si>
  <si>
    <t>31 December 2004</t>
  </si>
  <si>
    <t>31 December 2003</t>
  </si>
  <si>
    <t>RM'000</t>
  </si>
  <si>
    <t>(a)</t>
  </si>
  <si>
    <t>Revenue</t>
  </si>
  <si>
    <t>(b)</t>
  </si>
  <si>
    <t>(c)</t>
  </si>
  <si>
    <t>(d)</t>
  </si>
  <si>
    <t>Other operating income</t>
  </si>
  <si>
    <t>(e)</t>
  </si>
  <si>
    <t>Administrative expenses</t>
  </si>
  <si>
    <t>(f)</t>
  </si>
  <si>
    <t>Other operating expenses</t>
  </si>
  <si>
    <t>(g)</t>
  </si>
  <si>
    <t>Distribution cost</t>
  </si>
  <si>
    <t>(h)</t>
  </si>
  <si>
    <t>Profit/(loss) from operations</t>
  </si>
  <si>
    <t>(i)</t>
  </si>
  <si>
    <t>Finance costs</t>
  </si>
  <si>
    <t>(j)</t>
  </si>
  <si>
    <t>Exceptional item</t>
  </si>
  <si>
    <t>(k)</t>
  </si>
  <si>
    <t>Taxation</t>
  </si>
  <si>
    <t>(l)</t>
  </si>
  <si>
    <t>Profit/(loss) after Tax</t>
  </si>
  <si>
    <t>(m)</t>
  </si>
  <si>
    <t>Minority Interest</t>
  </si>
  <si>
    <t>(n)</t>
  </si>
  <si>
    <t>Net profit / (loss) for the period</t>
  </si>
  <si>
    <t>(o)</t>
  </si>
  <si>
    <t xml:space="preserve">Basic (based on 37,500,000 </t>
  </si>
  <si>
    <t>ordinary shares) (sen)</t>
  </si>
  <si>
    <t>(p)</t>
  </si>
  <si>
    <t xml:space="preserve">Fully diluted </t>
  </si>
  <si>
    <t>N/A</t>
  </si>
  <si>
    <t>(The Condensed Consolidated Income Statement should be read in conjunction with the Audited Financial statements</t>
  </si>
  <si>
    <t>for the year ended 31 December 2003)</t>
  </si>
  <si>
    <t>Condensed Consolidated Balance Sheet (unaudited)</t>
  </si>
  <si>
    <t>As at 31 December 2004</t>
  </si>
  <si>
    <t>UNAUDITED</t>
  </si>
  <si>
    <t>AUDITED</t>
  </si>
  <si>
    <t>AS AT END OF</t>
  </si>
  <si>
    <t>AS AT PRECEDING</t>
  </si>
  <si>
    <t>CURRENT QUARTER</t>
  </si>
  <si>
    <t>FINANCIAL YEAR END</t>
  </si>
  <si>
    <t>1.</t>
  </si>
  <si>
    <t>Property, plant and equipment</t>
  </si>
  <si>
    <t>2.</t>
  </si>
  <si>
    <t>Investment property</t>
  </si>
  <si>
    <t>3</t>
  </si>
  <si>
    <t>Deferred Tax Assets</t>
  </si>
  <si>
    <t>Current Assets</t>
  </si>
  <si>
    <t>Inventories</t>
  </si>
  <si>
    <t>Trade and other receivables</t>
  </si>
  <si>
    <t>Cash and bank balances</t>
  </si>
  <si>
    <t>Current Liabilities</t>
  </si>
  <si>
    <t>Trade  and other payables</t>
  </si>
  <si>
    <t>Advance from a substantial shareholder</t>
  </si>
  <si>
    <t>Retirement benefits</t>
  </si>
  <si>
    <t>Borrowings (interest bearing)</t>
  </si>
  <si>
    <t>Tax liabilities</t>
  </si>
  <si>
    <t>Net current liabilities</t>
  </si>
  <si>
    <t>Less:</t>
  </si>
  <si>
    <t>Non current liabilities</t>
  </si>
  <si>
    <t>Deferred Tax Liabilities</t>
  </si>
  <si>
    <t>Shareholders' Funds</t>
  </si>
  <si>
    <t>Share Capital</t>
  </si>
  <si>
    <t>Reserves</t>
  </si>
  <si>
    <t>Revaluation and other reserves</t>
  </si>
  <si>
    <t>Accumulated Losses</t>
  </si>
  <si>
    <t>Shareholders fund</t>
  </si>
  <si>
    <t>Net tangible assets per share (RM)</t>
  </si>
  <si>
    <t xml:space="preserve">(The Condensed Consolidated Balance Sheet should be read in conjunction with the </t>
  </si>
  <si>
    <t>Audited financial statements for the year ended 31 December 2003)</t>
  </si>
  <si>
    <t>CONDENSED CONSOLIDATED STATEMENT OF CHANGES IN EQUITY</t>
  </si>
  <si>
    <t>Group</t>
  </si>
  <si>
    <t>Share</t>
  </si>
  <si>
    <t xml:space="preserve">Capital </t>
  </si>
  <si>
    <t>Exchange</t>
  </si>
  <si>
    <t>Accumulated</t>
  </si>
  <si>
    <t>Capital</t>
  </si>
  <si>
    <t xml:space="preserve">Fluctuation </t>
  </si>
  <si>
    <t>Losses</t>
  </si>
  <si>
    <t>Total</t>
  </si>
  <si>
    <t>As at 1 January 2004</t>
  </si>
  <si>
    <t>Net loss for the period</t>
  </si>
  <si>
    <t>-</t>
  </si>
  <si>
    <t>Currency translation differences</t>
  </si>
  <si>
    <t>Balance as at 31 December 2004</t>
  </si>
  <si>
    <t>As at 1 January 2003</t>
  </si>
  <si>
    <t>Net profit for the year</t>
  </si>
  <si>
    <t>Balance as at 31 December 2003</t>
  </si>
  <si>
    <t xml:space="preserve">(The Condensed Consolidated Statements of changes in equity should be read in conjunction with the </t>
  </si>
  <si>
    <t>audited Annual financial statement for the year ended 31 December 2003)</t>
  </si>
  <si>
    <t>Condensed Consolidated Cash Flow Statements</t>
  </si>
  <si>
    <t>For the financial  period ended 31 December 2004</t>
  </si>
  <si>
    <t xml:space="preserve">Current year </t>
  </si>
  <si>
    <t xml:space="preserve">Comparative year </t>
  </si>
  <si>
    <t>to date</t>
  </si>
  <si>
    <t>CASH FLOWS FROM OPERATING ACTIVITIES</t>
  </si>
  <si>
    <t>Net profit/(loss) before tax</t>
  </si>
  <si>
    <t>Adjustments for :</t>
  </si>
  <si>
    <t>Depreciation</t>
  </si>
  <si>
    <t>(gain)/disposal on disposal</t>
  </si>
  <si>
    <t>Write off goodwill</t>
  </si>
  <si>
    <t>Interest Expense</t>
  </si>
  <si>
    <t>Provision for doubtful debt</t>
  </si>
  <si>
    <t>Provision for retirement benefit</t>
  </si>
  <si>
    <t>Interest income</t>
  </si>
  <si>
    <t>Gain on interset waiver</t>
  </si>
  <si>
    <t>Tax</t>
  </si>
  <si>
    <t>Foreign exchange gain</t>
  </si>
  <si>
    <t>Changes in working capital</t>
  </si>
  <si>
    <t>-inventories</t>
  </si>
  <si>
    <t>-receivables, deposits and prepayment</t>
  </si>
  <si>
    <t>-payables</t>
  </si>
  <si>
    <t>Cash from operations</t>
  </si>
  <si>
    <t>Interest paid</t>
  </si>
  <si>
    <t>Tax paid</t>
  </si>
  <si>
    <t>Retirement benefits paid</t>
  </si>
  <si>
    <t xml:space="preserve">       Net cash flow (used in) / from operating activities</t>
  </si>
  <si>
    <t>CASH FLOWS FROM INVESTING ACTIVITIES</t>
  </si>
  <si>
    <t>Acquisition of property, plant and equipment</t>
  </si>
  <si>
    <t>Proceeds from disposal</t>
  </si>
  <si>
    <t>Net cash flow used in investing activities</t>
  </si>
  <si>
    <t>CASH FLOWS FROM FINANCING ACTIVITIES</t>
  </si>
  <si>
    <t>Hire purchase principal payments</t>
  </si>
  <si>
    <t>Loan to subsidiary company</t>
  </si>
  <si>
    <t>Debt waiver</t>
  </si>
  <si>
    <t>30.6.2004</t>
  </si>
  <si>
    <t>31.12.2003</t>
  </si>
  <si>
    <t>Advance from holding company</t>
  </si>
  <si>
    <t>Net cash flow (used in) / from financing activities</t>
  </si>
  <si>
    <t>RM</t>
  </si>
  <si>
    <t>Diff</t>
  </si>
  <si>
    <t>Net (decrease)/increase in Cash &amp; Cash Equivalents</t>
  </si>
  <si>
    <t>Term loan</t>
  </si>
  <si>
    <t>Currency translation diferrences</t>
  </si>
  <si>
    <t>Cash &amp; Cash Equivalents as at 1 January</t>
  </si>
  <si>
    <t>OD</t>
  </si>
  <si>
    <t>Cash &amp; Cash Equivalents at end of period</t>
  </si>
  <si>
    <t>Payment during the year</t>
  </si>
  <si>
    <t xml:space="preserve">(The Condensed Consolidated Cash Flow Statements should be read in conjunction with the </t>
  </si>
  <si>
    <t>Audited Annual financial statement for the year ended 31 December 2003)</t>
  </si>
  <si>
    <t>Unaudited</t>
  </si>
  <si>
    <t>as at end of</t>
  </si>
  <si>
    <t xml:space="preserve">as at end of </t>
  </si>
  <si>
    <t>Cost of sales</t>
  </si>
  <si>
    <t>Gross profit / (loss)</t>
  </si>
  <si>
    <t>Profit/ (loss) before taxation</t>
  </si>
  <si>
    <t>(q)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</si>
</sst>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#,##0.0_);\(#,##0.0\)"/>
    <numFmt numFmtId="166" formatCode="#,##0.000_);\(#,##0.000\)"/>
    <numFmt numFmtId="167" formatCode="_(* #,##0.000_);_(* \(#,##0.000\);_(* &quot;-&quot;???_);_(@_)"/>
    <numFmt numFmtId="168" formatCode="_(* #,##0_);_(* \(#,##0\);_(* &quot;-&quot;??_);_(@_)"/>
    <numFmt numFmtId="169" formatCode="#,##0_);\(#,##0\);\-"/>
    <numFmt numFmtId="170" formatCode="0_);\(0\)"/>
    <numFmt numFmtId="171" formatCode="#,##0.0000_);\(#,##0.0000\)"/>
    <numFmt numFmtId="172" formatCode="0.0%"/>
    <numFmt numFmtId="173" formatCode="_ [$€]* #,##0.00_ ;_ [$€]* \-#,##0.00_ ;_ [$€]* &quot;-&quot;??_ ;_ @_ "/>
    <numFmt numFmtId="174" formatCode="[$-409]dddd\,\ mmmm\ dd\,\ yyyy"/>
    <numFmt numFmtId="175" formatCode="[$-409]mmmm\ d\,\ 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0_);_(* \(#,##0.0000\);_(* &quot;-&quot;??_);_(@_)"/>
  </numFmts>
  <fonts count="11">
    <font>
      <sz val="12"/>
      <name val="Times New Roman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5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84">
    <xf numFmtId="37" fontId="0" fillId="0" borderId="0" xfId="0" applyAlignment="1">
      <alignment/>
    </xf>
    <xf numFmtId="37" fontId="0" fillId="0" borderId="0" xfId="0" applyFont="1" applyFill="1" applyAlignment="1">
      <alignment/>
    </xf>
    <xf numFmtId="168" fontId="0" fillId="0" borderId="0" xfId="15" applyNumberFormat="1" applyFont="1" applyFill="1" applyAlignment="1">
      <alignment/>
    </xf>
    <xf numFmtId="37" fontId="5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37" fontId="5" fillId="0" borderId="0" xfId="0" applyFont="1" applyFill="1" applyAlignment="1" quotePrefix="1">
      <alignment horizontal="left"/>
    </xf>
    <xf numFmtId="37" fontId="6" fillId="0" borderId="0" xfId="0" applyFont="1" applyFill="1" applyAlignment="1" quotePrefix="1">
      <alignment horizontal="left"/>
    </xf>
    <xf numFmtId="168" fontId="5" fillId="0" borderId="0" xfId="15" applyNumberFormat="1" applyFont="1" applyFill="1" applyAlignment="1">
      <alignment horizontal="centerContinuous"/>
    </xf>
    <xf numFmtId="168" fontId="5" fillId="0" borderId="0" xfId="15" applyNumberFormat="1" applyFont="1" applyFill="1" applyAlignment="1">
      <alignment horizontal="center"/>
    </xf>
    <xf numFmtId="168" fontId="5" fillId="0" borderId="0" xfId="15" applyNumberFormat="1" applyFont="1" applyFill="1" applyAlignment="1">
      <alignment/>
    </xf>
    <xf numFmtId="168" fontId="5" fillId="0" borderId="0" xfId="15" applyNumberFormat="1" applyFont="1" applyFill="1" applyAlignment="1" quotePrefix="1">
      <alignment horizontal="center"/>
    </xf>
    <xf numFmtId="37" fontId="0" fillId="0" borderId="0" xfId="0" applyFont="1" applyFill="1" applyAlignment="1">
      <alignment horizontal="center"/>
    </xf>
    <xf numFmtId="37" fontId="5" fillId="0" borderId="0" xfId="0" applyFont="1" applyFill="1" applyAlignment="1">
      <alignment horizontal="center"/>
    </xf>
    <xf numFmtId="37" fontId="0" fillId="0" borderId="0" xfId="0" applyFont="1" applyFill="1" applyAlignment="1" quotePrefix="1">
      <alignment horizontal="left"/>
    </xf>
    <xf numFmtId="37" fontId="0" fillId="0" borderId="0" xfId="0" applyFont="1" applyFill="1" applyAlignment="1" quotePrefix="1">
      <alignment horizontal="center"/>
    </xf>
    <xf numFmtId="168" fontId="0" fillId="0" borderId="0" xfId="0" applyNumberFormat="1" applyFont="1" applyFill="1" applyAlignment="1">
      <alignment/>
    </xf>
    <xf numFmtId="168" fontId="0" fillId="0" borderId="0" xfId="15" applyNumberFormat="1" applyFont="1" applyFill="1" applyBorder="1" applyAlignment="1">
      <alignment/>
    </xf>
    <xf numFmtId="168" fontId="0" fillId="0" borderId="0" xfId="15" applyNumberFormat="1" applyFont="1" applyFill="1" applyBorder="1" applyAlignment="1">
      <alignment horizontal="center"/>
    </xf>
    <xf numFmtId="168" fontId="5" fillId="0" borderId="0" xfId="0" applyNumberFormat="1" applyFont="1" applyFill="1" applyAlignment="1">
      <alignment/>
    </xf>
    <xf numFmtId="168" fontId="5" fillId="0" borderId="0" xfId="0" applyNumberFormat="1" applyFont="1" applyFill="1" applyBorder="1" applyAlignment="1">
      <alignment/>
    </xf>
    <xf numFmtId="37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8" fontId="0" fillId="0" borderId="1" xfId="15" applyNumberFormat="1" applyFont="1" applyFill="1" applyBorder="1" applyAlignment="1">
      <alignment/>
    </xf>
    <xf numFmtId="168" fontId="5" fillId="0" borderId="0" xfId="15" applyNumberFormat="1" applyFont="1" applyFill="1" applyBorder="1" applyAlignment="1">
      <alignment/>
    </xf>
    <xf numFmtId="168" fontId="0" fillId="0" borderId="0" xfId="15" applyNumberFormat="1" applyFont="1" applyFill="1" applyBorder="1" applyAlignment="1" quotePrefix="1">
      <alignment horizontal="center"/>
    </xf>
    <xf numFmtId="37" fontId="0" fillId="0" borderId="0" xfId="0" applyFont="1" applyFill="1" applyAlignment="1">
      <alignment horizontal="left"/>
    </xf>
    <xf numFmtId="168" fontId="5" fillId="0" borderId="0" xfId="15" applyNumberFormat="1" applyFont="1" applyFill="1" applyBorder="1" applyAlignment="1">
      <alignment horizontal="center"/>
    </xf>
    <xf numFmtId="168" fontId="0" fillId="0" borderId="0" xfId="15" applyNumberFormat="1" applyFont="1" applyFill="1" applyAlignment="1">
      <alignment horizontal="center"/>
    </xf>
    <xf numFmtId="168" fontId="0" fillId="0" borderId="0" xfId="15" applyNumberFormat="1" applyFont="1" applyFill="1" applyAlignment="1" quotePrefix="1">
      <alignment horizontal="center"/>
    </xf>
    <xf numFmtId="168" fontId="0" fillId="0" borderId="2" xfId="15" applyNumberFormat="1" applyFont="1" applyFill="1" applyBorder="1" applyAlignment="1">
      <alignment/>
    </xf>
    <xf numFmtId="168" fontId="0" fillId="0" borderId="1" xfId="15" applyNumberFormat="1" applyFont="1" applyFill="1" applyBorder="1" applyAlignment="1" quotePrefix="1">
      <alignment horizontal="center"/>
    </xf>
    <xf numFmtId="168" fontId="0" fillId="0" borderId="3" xfId="15" applyNumberFormat="1" applyFont="1" applyFill="1" applyBorder="1" applyAlignment="1">
      <alignment/>
    </xf>
    <xf numFmtId="168" fontId="0" fillId="0" borderId="4" xfId="15" applyNumberFormat="1" applyFont="1" applyFill="1" applyBorder="1" applyAlignment="1">
      <alignment/>
    </xf>
    <xf numFmtId="39" fontId="0" fillId="0" borderId="0" xfId="15" applyNumberFormat="1" applyFont="1" applyFill="1" applyAlignment="1">
      <alignment/>
    </xf>
    <xf numFmtId="37" fontId="0" fillId="0" borderId="0" xfId="15" applyNumberFormat="1" applyFont="1" applyFill="1" applyAlignment="1">
      <alignment/>
    </xf>
    <xf numFmtId="43" fontId="0" fillId="0" borderId="0" xfId="15" applyNumberFormat="1" applyFont="1" applyFill="1" applyAlignment="1">
      <alignment/>
    </xf>
    <xf numFmtId="168" fontId="0" fillId="0" borderId="0" xfId="15" applyNumberFormat="1" applyFont="1" applyFill="1" applyAlignment="1">
      <alignment horizontal="right"/>
    </xf>
    <xf numFmtId="37" fontId="5" fillId="0" borderId="0" xfId="0" applyFont="1" applyFill="1" applyAlignment="1">
      <alignment horizontal="centerContinuous"/>
    </xf>
    <xf numFmtId="168" fontId="5" fillId="0" borderId="0" xfId="15" applyNumberFormat="1" applyFont="1" applyFill="1" applyBorder="1" applyAlignment="1" quotePrefix="1">
      <alignment horizontal="center"/>
    </xf>
    <xf numFmtId="168" fontId="0" fillId="0" borderId="5" xfId="15" applyNumberFormat="1" applyFont="1" applyFill="1" applyBorder="1" applyAlignment="1" quotePrefix="1">
      <alignment/>
    </xf>
    <xf numFmtId="168" fontId="0" fillId="0" borderId="0" xfId="15" applyNumberFormat="1" applyFont="1" applyFill="1" applyBorder="1" applyAlignment="1" quotePrefix="1">
      <alignment/>
    </xf>
    <xf numFmtId="168" fontId="0" fillId="0" borderId="5" xfId="15" applyNumberFormat="1" applyFont="1" applyFill="1" applyBorder="1" applyAlignment="1">
      <alignment/>
    </xf>
    <xf numFmtId="168" fontId="0" fillId="0" borderId="6" xfId="15" applyNumberFormat="1" applyFont="1" applyFill="1" applyBorder="1" applyAlignment="1">
      <alignment/>
    </xf>
    <xf numFmtId="168" fontId="0" fillId="0" borderId="7" xfId="15" applyNumberFormat="1" applyFont="1" applyFill="1" applyBorder="1" applyAlignment="1">
      <alignment/>
    </xf>
    <xf numFmtId="168" fontId="0" fillId="0" borderId="8" xfId="15" applyNumberFormat="1" applyFont="1" applyFill="1" applyBorder="1" applyAlignment="1">
      <alignment/>
    </xf>
    <xf numFmtId="168" fontId="0" fillId="0" borderId="9" xfId="15" applyNumberFormat="1" applyFont="1" applyFill="1" applyBorder="1" applyAlignment="1">
      <alignment/>
    </xf>
    <xf numFmtId="168" fontId="0" fillId="0" borderId="7" xfId="15" applyNumberFormat="1" applyFont="1" applyFill="1" applyBorder="1" applyAlignment="1" quotePrefix="1">
      <alignment/>
    </xf>
    <xf numFmtId="168" fontId="0" fillId="0" borderId="0" xfId="15" applyNumberFormat="1" applyFont="1" applyFill="1" applyAlignment="1" quotePrefix="1">
      <alignment/>
    </xf>
    <xf numFmtId="168" fontId="0" fillId="0" borderId="10" xfId="15" applyNumberFormat="1" applyFont="1" applyFill="1" applyBorder="1" applyAlignment="1">
      <alignment/>
    </xf>
    <xf numFmtId="39" fontId="7" fillId="0" borderId="0" xfId="15" applyNumberFormat="1" applyFont="1" applyFill="1" applyBorder="1" applyAlignment="1">
      <alignment/>
    </xf>
    <xf numFmtId="0" fontId="0" fillId="0" borderId="0" xfId="22" applyFont="1">
      <alignment/>
      <protection/>
    </xf>
    <xf numFmtId="0" fontId="5" fillId="0" borderId="0" xfId="22" applyFont="1" applyAlignment="1" quotePrefix="1">
      <alignment horizontal="left"/>
      <protection/>
    </xf>
    <xf numFmtId="0" fontId="5" fillId="0" borderId="0" xfId="22" applyFont="1">
      <alignment/>
      <protection/>
    </xf>
    <xf numFmtId="0" fontId="5" fillId="0" borderId="0" xfId="22" applyFont="1" applyAlignment="1">
      <alignment horizontal="left"/>
      <protection/>
    </xf>
    <xf numFmtId="0" fontId="5" fillId="0" borderId="0" xfId="22" applyFont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5" fillId="0" borderId="0" xfId="22" applyFont="1" applyBorder="1">
      <alignment/>
      <protection/>
    </xf>
    <xf numFmtId="0" fontId="5" fillId="0" borderId="0" xfId="22" applyFont="1" applyAlignment="1">
      <alignment horizontal="right"/>
      <protection/>
    </xf>
    <xf numFmtId="168" fontId="0" fillId="0" borderId="0" xfId="15" applyNumberFormat="1" applyFont="1" applyAlignment="1">
      <alignment horizontal="right"/>
    </xf>
    <xf numFmtId="168" fontId="5" fillId="0" borderId="0" xfId="15" applyNumberFormat="1" applyFont="1" applyAlignment="1">
      <alignment horizontal="right"/>
    </xf>
    <xf numFmtId="168" fontId="0" fillId="0" borderId="0" xfId="15" applyNumberFormat="1" applyFont="1" applyAlignment="1">
      <alignment horizontal="center"/>
    </xf>
    <xf numFmtId="168" fontId="0" fillId="0" borderId="0" xfId="15" applyNumberFormat="1" applyFont="1" applyAlignment="1">
      <alignment/>
    </xf>
    <xf numFmtId="168" fontId="5" fillId="0" borderId="0" xfId="15" applyNumberFormat="1" applyFont="1" applyAlignment="1">
      <alignment horizontal="center"/>
    </xf>
    <xf numFmtId="168" fontId="0" fillId="0" borderId="0" xfId="15" applyNumberFormat="1" applyFont="1" applyBorder="1" applyAlignment="1">
      <alignment/>
    </xf>
    <xf numFmtId="168" fontId="0" fillId="0" borderId="1" xfId="15" applyNumberFormat="1" applyFont="1" applyBorder="1" applyAlignment="1">
      <alignment/>
    </xf>
    <xf numFmtId="168" fontId="0" fillId="0" borderId="10" xfId="15" applyNumberFormat="1" applyFont="1" applyBorder="1" applyAlignment="1">
      <alignment/>
    </xf>
    <xf numFmtId="168" fontId="0" fillId="0" borderId="10" xfId="15" applyNumberFormat="1" applyFont="1" applyBorder="1" applyAlignment="1">
      <alignment horizontal="center"/>
    </xf>
    <xf numFmtId="168" fontId="0" fillId="0" borderId="11" xfId="15" applyNumberFormat="1" applyFont="1" applyBorder="1" applyAlignment="1">
      <alignment/>
    </xf>
    <xf numFmtId="168" fontId="0" fillId="0" borderId="0" xfId="22" applyNumberFormat="1" applyFont="1" applyBorder="1">
      <alignment/>
      <protection/>
    </xf>
    <xf numFmtId="0" fontId="0" fillId="0" borderId="0" xfId="22" applyFont="1" applyBorder="1">
      <alignment/>
      <protection/>
    </xf>
    <xf numFmtId="0" fontId="5" fillId="0" borderId="0" xfId="22" applyFont="1" applyBorder="1" applyAlignment="1">
      <alignment horizontal="right"/>
      <protection/>
    </xf>
    <xf numFmtId="43" fontId="0" fillId="0" borderId="0" xfId="15" applyFont="1" applyAlignment="1">
      <alignment horizontal="right"/>
    </xf>
    <xf numFmtId="0" fontId="0" fillId="0" borderId="0" xfId="22" applyFont="1" applyAlignment="1">
      <alignment horizontal="right"/>
      <protection/>
    </xf>
    <xf numFmtId="41" fontId="0" fillId="0" borderId="0" xfId="15" applyNumberFormat="1" applyFont="1" applyAlignment="1">
      <alignment horizontal="right"/>
    </xf>
    <xf numFmtId="41" fontId="0" fillId="0" borderId="0" xfId="22" applyNumberFormat="1" applyFont="1">
      <alignment/>
      <protection/>
    </xf>
    <xf numFmtId="168" fontId="0" fillId="0" borderId="10" xfId="22" applyNumberFormat="1" applyFont="1" applyBorder="1">
      <alignment/>
      <protection/>
    </xf>
    <xf numFmtId="168" fontId="5" fillId="0" borderId="0" xfId="15" applyNumberFormat="1" applyFont="1" applyFill="1" applyBorder="1" applyAlignment="1">
      <alignment horizontal="centerContinuous"/>
    </xf>
    <xf numFmtId="37" fontId="0" fillId="0" borderId="0" xfId="0" applyFont="1" applyFill="1" applyAlignment="1" quotePrefix="1">
      <alignment/>
    </xf>
    <xf numFmtId="168" fontId="0" fillId="0" borderId="5" xfId="15" applyNumberFormat="1" applyFont="1" applyFill="1" applyBorder="1" applyAlignment="1">
      <alignment horizontal="right"/>
    </xf>
    <xf numFmtId="168" fontId="0" fillId="0" borderId="5" xfId="15" applyNumberFormat="1" applyFont="1" applyFill="1" applyBorder="1" applyAlignment="1">
      <alignment horizontal="center"/>
    </xf>
    <xf numFmtId="41" fontId="0" fillId="0" borderId="0" xfId="15" applyNumberFormat="1" applyFont="1" applyFill="1" applyBorder="1" applyAlignment="1">
      <alignment/>
    </xf>
    <xf numFmtId="37" fontId="0" fillId="0" borderId="1" xfId="0" applyFont="1" applyFill="1" applyBorder="1" applyAlignment="1">
      <alignment/>
    </xf>
    <xf numFmtId="168" fontId="5" fillId="0" borderId="0" xfId="15" applyNumberFormat="1" applyFont="1" applyFill="1" applyAlignment="1">
      <alignment horizontal="center"/>
    </xf>
    <xf numFmtId="37" fontId="0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OIB31Ma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nsolidation%20FS\Mentiga%20CONSOL%204th%20Qtr%202004\MCB%2012.2004\Fourth%20quarter%20report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nsolidation%20FS\Mentiga%20CONSOL%204th%20Qtr%202004\MCB%2012.2004\Mentiga%20CONSOL%204rd%20Quarter%202004%20-%20Draft%20audit-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E CPL 1"/>
      <sheetName val="MOE CPL 2"/>
      <sheetName val="CPL 4 qtr - accumulated"/>
      <sheetName val="CPL Monthly 4 qtr - accumulated"/>
      <sheetName val="CPL 4 qtr"/>
      <sheetName val="CPL Monthly 4 qtr "/>
      <sheetName val="CPL 3 qtr  "/>
      <sheetName val="CPL Monthly 3 qtr "/>
      <sheetName val="CPL 2 qtr"/>
      <sheetName val="CPL Monthly 2 qtr"/>
      <sheetName val="CPL 1 qtr"/>
      <sheetName val="CPL Monthly 1 qtr"/>
      <sheetName val="JOURNAL (1)"/>
      <sheetName val="CBS"/>
      <sheetName val="Detail CBS"/>
      <sheetName val="MOE BS"/>
    </sheetNames>
    <sheetDataSet>
      <sheetData sheetId="0">
        <row r="29">
          <cell r="Q29">
            <v>-1387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d comm"/>
      <sheetName val="Inc sta SC"/>
      <sheetName val="BS SC"/>
      <sheetName val="Ety SC"/>
      <sheetName val="CF SC"/>
      <sheetName val="Income statement"/>
      <sheetName val="Balance sheet"/>
      <sheetName val="Equity statement"/>
      <sheetName val="Cash flow"/>
      <sheetName val="Explanatory"/>
      <sheetName val="JOURNAL (1)"/>
      <sheetName val="CBS"/>
      <sheetName val="Detail CBS"/>
      <sheetName val="MOE BS"/>
      <sheetName val="Detail CBS elimination"/>
      <sheetName val="Property"/>
      <sheetName val="PPE"/>
      <sheetName val="Gdwill"/>
      <sheetName val="Goodwill"/>
      <sheetName val="Subsidiaries"/>
      <sheetName val="Deferred tax"/>
      <sheetName val="Land"/>
      <sheetName val="Inventories"/>
      <sheetName val="Receivables"/>
      <sheetName val="Cash and banks"/>
      <sheetName val="Payables"/>
      <sheetName val="Borrowings"/>
      <sheetName val="Taxation"/>
      <sheetName val="Retirement benefits"/>
      <sheetName val="Def tax"/>
      <sheetName val="Share cap"/>
      <sheetName val="Revaluation reserves"/>
      <sheetName val="Minority"/>
      <sheetName val="MI"/>
      <sheetName val="NoteBS-03"/>
      <sheetName val="CPL 4 qtr - accumulated"/>
      <sheetName val="CPL Monthly 4 qtr - accumulated"/>
      <sheetName val="MOE CPL 1"/>
      <sheetName val="MOE CPL 2"/>
      <sheetName val="CPL 4 qtr"/>
      <sheetName val="CPL Monthly 4 qtr "/>
      <sheetName val="CPL 3 qtr  "/>
      <sheetName val="CPL Monthly 3 qtr "/>
      <sheetName val="CPL 2 qtr"/>
      <sheetName val="CPL Monthly 2 qtr"/>
      <sheetName val="CPL 1 qtr"/>
      <sheetName val="CPL Monthly 1 qtr"/>
      <sheetName val="CPL adj"/>
      <sheetName val="CPL monthly MCB"/>
      <sheetName val="CPL monthly MPSB"/>
      <sheetName val="CPL monthly MPMSB"/>
      <sheetName val="CPL monthly LESONG"/>
      <sheetName val="CPL monthly MDC"/>
      <sheetName val="NotePL03"/>
      <sheetName val="SOCE-Co"/>
      <sheetName val="SOCE-Go"/>
      <sheetName val="CF Group -working"/>
      <sheetName val="CF Gp-working"/>
      <sheetName val="CF Gp-dis"/>
      <sheetName val="CF Co-working"/>
      <sheetName val="CF disclosure"/>
      <sheetName val="Segmental rptg"/>
      <sheetName val="Late adj"/>
      <sheetName val="JOURNAL (2)"/>
      <sheetName val="CBS (2)"/>
      <sheetName val="Detail CBS (2)"/>
      <sheetName val="Detail CBS Elimination (2)"/>
      <sheetName val="Property (2)"/>
      <sheetName val="PPE (2)"/>
      <sheetName val="Gdwill (2)"/>
      <sheetName val="Goodwill (2)"/>
      <sheetName val="Subsidiary (2)"/>
      <sheetName val="Deferred tax (2)"/>
      <sheetName val="Land (2)"/>
      <sheetName val="Inventories (2)"/>
      <sheetName val="Receivables (2)"/>
      <sheetName val="Cash and bank (2)"/>
      <sheetName val="Payable (2)"/>
      <sheetName val="Borrowings (2)"/>
      <sheetName val="Tax (2)"/>
      <sheetName val="Retirement (2) "/>
      <sheetName val="Def tax (2)"/>
      <sheetName val="Share cap (2)"/>
      <sheetName val="Reserve (2)"/>
      <sheetName val="Minority (2)"/>
      <sheetName val="MI (2)"/>
      <sheetName val="Analysis BS (2)"/>
      <sheetName val="NoteBS-03 (2)"/>
      <sheetName val="CPL SBSB - console"/>
      <sheetName val="CPL Monthly SBSB "/>
      <sheetName val="CPL SBSB"/>
      <sheetName val="CPL PTRJ"/>
      <sheetName val="CPL adj (2)"/>
      <sheetName val="NotePL03 (2)"/>
      <sheetName val="SOCE-Co (2)"/>
      <sheetName val="SOCE-Go (2)"/>
      <sheetName val="CF Gp-working (2)"/>
      <sheetName val="CF Gp-dis (2)"/>
      <sheetName val="CF Co-working (2)"/>
      <sheetName val="CF disclosure (2)"/>
      <sheetName val="Late adj (2)"/>
      <sheetName val="Segmental rptg (2)"/>
    </sheetNames>
    <sheetDataSet>
      <sheetData sheetId="12">
        <row r="241">
          <cell r="R241">
            <v>14706719</v>
          </cell>
        </row>
        <row r="247">
          <cell r="R247">
            <v>11186457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57"/>
  <sheetViews>
    <sheetView view="pageBreakPreview" zoomScale="75" zoomScaleNormal="50" zoomScaleSheetLayoutView="75" workbookViewId="0" topLeftCell="A24">
      <selection activeCell="M58" sqref="M58"/>
    </sheetView>
  </sheetViews>
  <sheetFormatPr defaultColWidth="9.00390625" defaultRowHeight="15.75"/>
  <cols>
    <col min="1" max="1" width="0.74609375" style="1" customWidth="1"/>
    <col min="2" max="2" width="2.25390625" style="1" customWidth="1"/>
    <col min="3" max="3" width="3.75390625" style="1" customWidth="1"/>
    <col min="4" max="4" width="3.375" style="1" customWidth="1"/>
    <col min="5" max="5" width="7.625" style="1" customWidth="1"/>
    <col min="6" max="6" width="16.125" style="1" customWidth="1"/>
    <col min="7" max="7" width="20.00390625" style="2" customWidth="1"/>
    <col min="8" max="8" width="1.75390625" style="2" customWidth="1"/>
    <col min="9" max="9" width="19.25390625" style="2" customWidth="1"/>
    <col min="10" max="10" width="1.625" style="2" customWidth="1"/>
    <col min="11" max="11" width="20.00390625" style="2" customWidth="1"/>
    <col min="12" max="12" width="1.625" style="2" customWidth="1"/>
    <col min="13" max="13" width="17.875" style="2" bestFit="1" customWidth="1"/>
    <col min="14" max="14" width="1.75390625" style="2" customWidth="1"/>
    <col min="15" max="15" width="10.875" style="1" customWidth="1"/>
    <col min="16" max="17" width="7.625" style="1" customWidth="1"/>
    <col min="18" max="18" width="9.125" style="1" customWidth="1"/>
    <col min="19" max="16384" width="7.625" style="1" customWidth="1"/>
  </cols>
  <sheetData>
    <row r="1" ht="3" customHeight="1"/>
    <row r="2" ht="15.75"/>
    <row r="3" ht="15.75">
      <c r="B3" s="3" t="s">
        <v>0</v>
      </c>
    </row>
    <row r="4" ht="15.75">
      <c r="B4" s="3" t="s">
        <v>1</v>
      </c>
    </row>
    <row r="5" ht="15.75">
      <c r="B5" s="4"/>
    </row>
    <row r="6" ht="15.75">
      <c r="B6" s="5" t="s">
        <v>2</v>
      </c>
    </row>
    <row r="7" ht="15.75">
      <c r="B7" s="6" t="s">
        <v>3</v>
      </c>
    </row>
    <row r="8" ht="15.75">
      <c r="B8" s="1" t="s">
        <v>4</v>
      </c>
    </row>
    <row r="9" ht="15.75"/>
    <row r="10" spans="7:14" ht="15.75">
      <c r="G10" s="7" t="s">
        <v>5</v>
      </c>
      <c r="H10" s="7"/>
      <c r="I10" s="7"/>
      <c r="K10" s="82" t="s">
        <v>6</v>
      </c>
      <c r="L10" s="83"/>
      <c r="M10" s="83"/>
      <c r="N10" s="7"/>
    </row>
    <row r="11" spans="7:14" ht="15.75">
      <c r="G11" s="8" t="s">
        <v>154</v>
      </c>
      <c r="H11" s="8"/>
      <c r="I11" s="8" t="s">
        <v>7</v>
      </c>
      <c r="J11" s="9"/>
      <c r="K11" s="8" t="s">
        <v>154</v>
      </c>
      <c r="L11" s="8"/>
      <c r="M11" s="8" t="s">
        <v>7</v>
      </c>
      <c r="N11" s="8"/>
    </row>
    <row r="12" spans="7:14" ht="15.75">
      <c r="G12" s="8" t="s">
        <v>155</v>
      </c>
      <c r="H12" s="8"/>
      <c r="I12" s="8" t="s">
        <v>155</v>
      </c>
      <c r="J12" s="9"/>
      <c r="K12" s="8" t="s">
        <v>156</v>
      </c>
      <c r="L12" s="8"/>
      <c r="M12" s="8" t="s">
        <v>155</v>
      </c>
      <c r="N12" s="8"/>
    </row>
    <row r="13" spans="7:19" ht="15.75">
      <c r="G13" s="10" t="s">
        <v>8</v>
      </c>
      <c r="H13" s="10"/>
      <c r="I13" s="10" t="s">
        <v>8</v>
      </c>
      <c r="J13" s="9"/>
      <c r="K13" s="8" t="s">
        <v>9</v>
      </c>
      <c r="L13" s="10"/>
      <c r="M13" s="8" t="s">
        <v>9</v>
      </c>
      <c r="N13" s="8"/>
      <c r="Q13" s="4"/>
      <c r="R13" s="4"/>
      <c r="S13" s="11"/>
    </row>
    <row r="14" spans="7:19" ht="15.75">
      <c r="G14" s="10" t="s">
        <v>10</v>
      </c>
      <c r="H14" s="10"/>
      <c r="I14" s="10" t="s">
        <v>11</v>
      </c>
      <c r="J14" s="9"/>
      <c r="K14" s="10" t="s">
        <v>10</v>
      </c>
      <c r="L14" s="10"/>
      <c r="M14" s="10" t="s">
        <v>11</v>
      </c>
      <c r="N14" s="10"/>
      <c r="O14" s="4"/>
      <c r="P14" s="8"/>
      <c r="Q14" s="8"/>
      <c r="R14" s="12"/>
      <c r="S14" s="11"/>
    </row>
    <row r="15" spans="7:15" ht="15.75">
      <c r="G15" s="8" t="s">
        <v>12</v>
      </c>
      <c r="H15" s="8"/>
      <c r="I15" s="10" t="s">
        <v>12</v>
      </c>
      <c r="J15" s="8"/>
      <c r="K15" s="8" t="s">
        <v>12</v>
      </c>
      <c r="L15" s="8"/>
      <c r="M15" s="10" t="s">
        <v>12</v>
      </c>
      <c r="N15" s="10"/>
      <c r="O15" s="4"/>
    </row>
    <row r="16" ht="15.75">
      <c r="O16" s="4"/>
    </row>
    <row r="17" spans="2:19" ht="15.75">
      <c r="B17" s="13"/>
      <c r="C17" s="14" t="s">
        <v>13</v>
      </c>
      <c r="D17" s="1" t="s">
        <v>14</v>
      </c>
      <c r="G17" s="15">
        <v>10704</v>
      </c>
      <c r="H17" s="16"/>
      <c r="I17" s="2">
        <v>1841</v>
      </c>
      <c r="K17" s="15">
        <v>21574</v>
      </c>
      <c r="L17" s="17"/>
      <c r="M17" s="2">
        <v>4116</v>
      </c>
      <c r="O17" s="4"/>
      <c r="P17" s="18"/>
      <c r="Q17" s="2"/>
      <c r="R17" s="2"/>
      <c r="S17" s="15"/>
    </row>
    <row r="18" spans="3:19" ht="15.75">
      <c r="C18" s="11"/>
      <c r="O18" s="9"/>
      <c r="P18" s="19"/>
      <c r="Q18" s="16"/>
      <c r="R18" s="20"/>
      <c r="S18" s="20"/>
    </row>
    <row r="19" spans="3:19" ht="15.75">
      <c r="C19" s="11" t="s">
        <v>15</v>
      </c>
      <c r="D19" s="1" t="s">
        <v>157</v>
      </c>
      <c r="G19" s="2">
        <v>-3028</v>
      </c>
      <c r="I19" s="2">
        <v>-1854</v>
      </c>
      <c r="K19" s="2">
        <v>-9345</v>
      </c>
      <c r="M19" s="16">
        <v>-6101</v>
      </c>
      <c r="O19" s="9"/>
      <c r="P19" s="19"/>
      <c r="Q19" s="16"/>
      <c r="R19" s="16"/>
      <c r="S19" s="21"/>
    </row>
    <row r="20" spans="3:19" ht="15.75">
      <c r="C20" s="11"/>
      <c r="G20" s="22"/>
      <c r="I20" s="22"/>
      <c r="K20" s="22"/>
      <c r="M20" s="22"/>
      <c r="O20" s="4"/>
      <c r="P20" s="19"/>
      <c r="Q20" s="16"/>
      <c r="R20" s="20"/>
      <c r="S20" s="20"/>
    </row>
    <row r="21" spans="3:19" ht="15.75">
      <c r="C21" s="14" t="s">
        <v>16</v>
      </c>
      <c r="D21" s="1" t="s">
        <v>158</v>
      </c>
      <c r="G21" s="16">
        <f>SUM(G17:G20)</f>
        <v>7676</v>
      </c>
      <c r="H21" s="16">
        <f aca="true" t="shared" si="0" ref="H21:N21">SUM(H17:H20)</f>
        <v>0</v>
      </c>
      <c r="I21" s="16">
        <f t="shared" si="0"/>
        <v>-13</v>
      </c>
      <c r="J21" s="16">
        <f t="shared" si="0"/>
        <v>0</v>
      </c>
      <c r="K21" s="16">
        <f t="shared" si="0"/>
        <v>12229</v>
      </c>
      <c r="L21" s="16"/>
      <c r="M21" s="16">
        <f t="shared" si="0"/>
        <v>-1985</v>
      </c>
      <c r="N21" s="16">
        <f t="shared" si="0"/>
        <v>0</v>
      </c>
      <c r="O21" s="23"/>
      <c r="P21" s="19"/>
      <c r="Q21" s="16"/>
      <c r="R21" s="16"/>
      <c r="S21" s="21"/>
    </row>
    <row r="22" spans="3:19" ht="15.75">
      <c r="C22" s="14"/>
      <c r="O22" s="4"/>
      <c r="P22" s="19"/>
      <c r="Q22" s="16"/>
      <c r="R22" s="20"/>
      <c r="S22" s="20"/>
    </row>
    <row r="23" spans="3:19" ht="15.75">
      <c r="C23" s="14" t="s">
        <v>17</v>
      </c>
      <c r="D23" s="1" t="s">
        <v>18</v>
      </c>
      <c r="G23" s="15">
        <v>31</v>
      </c>
      <c r="I23" s="16">
        <v>115</v>
      </c>
      <c r="K23" s="2">
        <v>452</v>
      </c>
      <c r="M23" s="2">
        <v>115</v>
      </c>
      <c r="O23" s="4"/>
      <c r="P23" s="19"/>
      <c r="Q23" s="16"/>
      <c r="R23" s="20"/>
      <c r="S23" s="21"/>
    </row>
    <row r="24" spans="3:19" ht="15.75">
      <c r="C24" s="14"/>
      <c r="O24" s="4"/>
      <c r="P24" s="19"/>
      <c r="Q24" s="16"/>
      <c r="R24" s="20"/>
      <c r="S24" s="20"/>
    </row>
    <row r="25" spans="3:19" ht="15.75">
      <c r="C25" s="11" t="s">
        <v>19</v>
      </c>
      <c r="D25" s="1" t="s">
        <v>20</v>
      </c>
      <c r="G25" s="24">
        <v>-5161</v>
      </c>
      <c r="H25" s="24"/>
      <c r="I25" s="2">
        <v>-9273</v>
      </c>
      <c r="K25" s="24">
        <v>-11603</v>
      </c>
      <c r="L25" s="24"/>
      <c r="M25" s="2">
        <v>-10668</v>
      </c>
      <c r="O25" s="9"/>
      <c r="P25" s="19"/>
      <c r="Q25" s="16"/>
      <c r="R25" s="16"/>
      <c r="S25" s="21"/>
    </row>
    <row r="26" spans="3:19" ht="15.75">
      <c r="C26" s="14"/>
      <c r="G26" s="24"/>
      <c r="H26" s="24"/>
      <c r="K26" s="24"/>
      <c r="L26" s="24"/>
      <c r="O26" s="9"/>
      <c r="P26" s="19"/>
      <c r="Q26" s="16"/>
      <c r="R26" s="20"/>
      <c r="S26" s="20"/>
    </row>
    <row r="27" spans="3:19" ht="15.75">
      <c r="C27" s="11" t="s">
        <v>21</v>
      </c>
      <c r="D27" s="1" t="s">
        <v>22</v>
      </c>
      <c r="G27" s="24">
        <v>0</v>
      </c>
      <c r="H27" s="24"/>
      <c r="I27" s="2">
        <v>-259</v>
      </c>
      <c r="K27" s="24">
        <v>0</v>
      </c>
      <c r="L27" s="24"/>
      <c r="M27" s="2">
        <v>-1708</v>
      </c>
      <c r="O27" s="9"/>
      <c r="P27" s="19"/>
      <c r="Q27" s="16"/>
      <c r="R27" s="16"/>
      <c r="S27" s="21"/>
    </row>
    <row r="28" spans="3:19" ht="15.75">
      <c r="C28" s="11"/>
      <c r="G28" s="24"/>
      <c r="H28" s="24"/>
      <c r="K28" s="24"/>
      <c r="L28" s="24"/>
      <c r="O28" s="9"/>
      <c r="P28" s="19"/>
      <c r="Q28" s="16"/>
      <c r="R28" s="16"/>
      <c r="S28" s="21"/>
    </row>
    <row r="29" spans="3:19" ht="15.75">
      <c r="C29" s="11" t="s">
        <v>23</v>
      </c>
      <c r="D29" s="1" t="s">
        <v>24</v>
      </c>
      <c r="G29" s="17">
        <v>-35</v>
      </c>
      <c r="H29" s="24"/>
      <c r="I29" s="2">
        <v>0</v>
      </c>
      <c r="K29" s="17">
        <v>-122</v>
      </c>
      <c r="L29" s="24"/>
      <c r="M29" s="2">
        <v>0</v>
      </c>
      <c r="O29" s="9"/>
      <c r="P29" s="19"/>
      <c r="Q29" s="16"/>
      <c r="R29" s="16"/>
      <c r="S29" s="21"/>
    </row>
    <row r="30" spans="3:19" ht="15.75">
      <c r="C30" s="11"/>
      <c r="G30" s="22"/>
      <c r="H30" s="1"/>
      <c r="I30" s="22"/>
      <c r="K30" s="22"/>
      <c r="L30" s="1"/>
      <c r="M30" s="22"/>
      <c r="N30" s="16"/>
      <c r="O30" s="9"/>
      <c r="P30" s="19"/>
      <c r="Q30" s="16"/>
      <c r="R30" s="20"/>
      <c r="S30" s="20"/>
    </row>
    <row r="31" spans="2:19" ht="15.75">
      <c r="B31" s="13"/>
      <c r="C31" s="14" t="s">
        <v>25</v>
      </c>
      <c r="D31" s="25" t="s">
        <v>26</v>
      </c>
      <c r="G31" s="17">
        <f>SUM(G21:G30)</f>
        <v>2511</v>
      </c>
      <c r="H31" s="17">
        <f aca="true" t="shared" si="1" ref="H31:N31">SUM(H21:H27)</f>
        <v>0</v>
      </c>
      <c r="I31" s="17">
        <f>SUM(I21:I30)</f>
        <v>-9430</v>
      </c>
      <c r="J31" s="17">
        <f t="shared" si="1"/>
        <v>0</v>
      </c>
      <c r="K31" s="17">
        <f>SUM(K21:K30)</f>
        <v>956</v>
      </c>
      <c r="L31" s="17"/>
      <c r="M31" s="17">
        <f>SUM(M21:M30)</f>
        <v>-14246</v>
      </c>
      <c r="N31" s="17">
        <f t="shared" si="1"/>
        <v>0</v>
      </c>
      <c r="O31" s="26"/>
      <c r="P31" s="19"/>
      <c r="Q31" s="17"/>
      <c r="R31" s="17"/>
      <c r="S31" s="21"/>
    </row>
    <row r="32" spans="3:19" ht="15.75">
      <c r="C32" s="11"/>
      <c r="H32" s="1"/>
      <c r="K32" s="27"/>
      <c r="L32" s="1"/>
      <c r="O32" s="9"/>
      <c r="P32" s="19"/>
      <c r="Q32" s="16"/>
      <c r="R32" s="20"/>
      <c r="S32" s="20"/>
    </row>
    <row r="33" spans="3:19" ht="15.75">
      <c r="C33" s="14" t="s">
        <v>27</v>
      </c>
      <c r="D33" s="1" t="s">
        <v>28</v>
      </c>
      <c r="G33" s="2">
        <v>-485</v>
      </c>
      <c r="H33" s="1"/>
      <c r="I33" s="2">
        <v>-776</v>
      </c>
      <c r="K33" s="2">
        <v>-2583</v>
      </c>
      <c r="L33" s="1"/>
      <c r="M33" s="2">
        <v>-5404</v>
      </c>
      <c r="O33" s="9"/>
      <c r="P33" s="19"/>
      <c r="Q33" s="16"/>
      <c r="R33" s="16"/>
      <c r="S33" s="21"/>
    </row>
    <row r="34" spans="3:19" ht="15.75">
      <c r="C34" s="11"/>
      <c r="G34" s="22"/>
      <c r="H34" s="1"/>
      <c r="I34" s="22"/>
      <c r="K34" s="22"/>
      <c r="L34" s="1"/>
      <c r="M34" s="22"/>
      <c r="N34" s="16"/>
      <c r="O34" s="9"/>
      <c r="P34" s="19"/>
      <c r="Q34" s="16"/>
      <c r="R34" s="20"/>
      <c r="S34" s="20"/>
    </row>
    <row r="35" spans="3:19" ht="15.75">
      <c r="C35" s="11"/>
      <c r="H35" s="1"/>
      <c r="L35" s="1"/>
      <c r="O35" s="9"/>
      <c r="P35" s="19"/>
      <c r="Q35" s="16"/>
      <c r="R35" s="20"/>
      <c r="S35" s="20"/>
    </row>
    <row r="36" spans="3:19" ht="15.75">
      <c r="C36" s="14" t="s">
        <v>29</v>
      </c>
      <c r="D36" s="25" t="s">
        <v>159</v>
      </c>
      <c r="G36" s="2">
        <f>SUM(G31:G34)</f>
        <v>2026</v>
      </c>
      <c r="H36" s="2">
        <f>SUM(H31:H34)</f>
        <v>0</v>
      </c>
      <c r="I36" s="2">
        <f>SUM(I31:I34)</f>
        <v>-10206</v>
      </c>
      <c r="K36" s="2">
        <f>SUM(K31:K33)</f>
        <v>-1627</v>
      </c>
      <c r="M36" s="2">
        <f>SUM(M31:M33)</f>
        <v>-19650</v>
      </c>
      <c r="N36" s="2">
        <f>SUM(N31:N33)</f>
        <v>0</v>
      </c>
      <c r="O36" s="9"/>
      <c r="P36" s="19"/>
      <c r="Q36" s="16"/>
      <c r="R36" s="16"/>
      <c r="S36" s="21"/>
    </row>
    <row r="37" spans="3:17" ht="15.75">
      <c r="C37" s="11"/>
      <c r="H37" s="1"/>
      <c r="K37" s="27"/>
      <c r="L37" s="1"/>
      <c r="O37" s="9"/>
      <c r="P37" s="18"/>
      <c r="Q37" s="2"/>
    </row>
    <row r="38" spans="3:17" ht="15.75">
      <c r="C38" s="11" t="s">
        <v>31</v>
      </c>
      <c r="D38" s="1" t="s">
        <v>30</v>
      </c>
      <c r="G38" s="2">
        <v>0</v>
      </c>
      <c r="H38" s="1"/>
      <c r="I38" s="2">
        <v>-567</v>
      </c>
      <c r="K38" s="27">
        <v>0</v>
      </c>
      <c r="L38" s="1"/>
      <c r="M38" s="2">
        <v>33237</v>
      </c>
      <c r="O38" s="9"/>
      <c r="P38" s="18"/>
      <c r="Q38" s="2"/>
    </row>
    <row r="39" spans="3:17" ht="15.75">
      <c r="C39" s="11"/>
      <c r="H39" s="1"/>
      <c r="K39" s="27"/>
      <c r="L39" s="1"/>
      <c r="O39" s="9"/>
      <c r="P39" s="18"/>
      <c r="Q39" s="2"/>
    </row>
    <row r="40" spans="3:17" ht="15.75">
      <c r="C40" s="11" t="s">
        <v>33</v>
      </c>
      <c r="D40" s="25" t="s">
        <v>32</v>
      </c>
      <c r="G40" s="2">
        <f>+'[1]MOE CPL 1'!Q29</f>
        <v>-1387</v>
      </c>
      <c r="H40" s="1"/>
      <c r="I40" s="22">
        <v>0</v>
      </c>
      <c r="K40" s="28">
        <v>-1387</v>
      </c>
      <c r="L40" s="1"/>
      <c r="M40" s="22">
        <v>0</v>
      </c>
      <c r="O40" s="4"/>
      <c r="Q40" s="2"/>
    </row>
    <row r="41" spans="3:17" ht="15.75">
      <c r="C41" s="11"/>
      <c r="G41" s="29"/>
      <c r="H41" s="1"/>
      <c r="K41" s="29"/>
      <c r="L41" s="1"/>
      <c r="O41" s="4"/>
      <c r="Q41" s="2"/>
    </row>
    <row r="42" spans="3:18" ht="15.75">
      <c r="C42" s="11" t="s">
        <v>35</v>
      </c>
      <c r="D42" s="25" t="s">
        <v>34</v>
      </c>
      <c r="G42" s="2">
        <f>SUM(G36:G41)</f>
        <v>639</v>
      </c>
      <c r="H42" s="1"/>
      <c r="I42" s="2">
        <f>SUM(I36:I40)</f>
        <v>-10773</v>
      </c>
      <c r="J42" s="2">
        <f>SUM(J36:J40)</f>
        <v>0</v>
      </c>
      <c r="K42" s="2">
        <f>SUM(K36:K40)</f>
        <v>-3014</v>
      </c>
      <c r="M42" s="2">
        <f>SUM(M36:M40)</f>
        <v>13587</v>
      </c>
      <c r="N42" s="2">
        <f>SUM(N36:N40)</f>
        <v>0</v>
      </c>
      <c r="O42" s="9"/>
      <c r="P42" s="2"/>
      <c r="Q42" s="2"/>
      <c r="R42" s="2"/>
    </row>
    <row r="43" spans="3:15" ht="15.75">
      <c r="C43" s="11"/>
      <c r="D43" s="13"/>
      <c r="H43" s="1"/>
      <c r="K43" s="27"/>
      <c r="L43" s="1"/>
      <c r="O43" s="4"/>
    </row>
    <row r="44" spans="3:15" ht="15.75">
      <c r="C44" s="11" t="s">
        <v>37</v>
      </c>
      <c r="D44" s="1" t="s">
        <v>36</v>
      </c>
      <c r="G44" s="22">
        <v>0</v>
      </c>
      <c r="H44" s="1"/>
      <c r="I44" s="22">
        <v>0</v>
      </c>
      <c r="K44" s="30">
        <v>0</v>
      </c>
      <c r="L44" s="1"/>
      <c r="M44" s="22">
        <v>0</v>
      </c>
      <c r="O44" s="4"/>
    </row>
    <row r="45" spans="3:13" ht="16.5" thickBot="1">
      <c r="C45" s="11" t="s">
        <v>39</v>
      </c>
      <c r="D45" s="25" t="s">
        <v>38</v>
      </c>
      <c r="G45" s="31">
        <f aca="true" t="shared" si="2" ref="G45:M45">SUM(G42:G44)</f>
        <v>639</v>
      </c>
      <c r="I45" s="32">
        <f t="shared" si="2"/>
        <v>-10773</v>
      </c>
      <c r="J45" s="2">
        <f t="shared" si="2"/>
        <v>0</v>
      </c>
      <c r="K45" s="31">
        <f t="shared" si="2"/>
        <v>-3014</v>
      </c>
      <c r="M45" s="32">
        <f t="shared" si="2"/>
        <v>13587</v>
      </c>
    </row>
    <row r="46" spans="3:12" ht="15.75">
      <c r="C46" s="11"/>
      <c r="H46" s="1"/>
      <c r="K46" s="27"/>
      <c r="L46" s="1"/>
    </row>
    <row r="47" spans="2:8" ht="15.75">
      <c r="B47" s="13"/>
      <c r="C47" s="14"/>
      <c r="D47" s="13"/>
      <c r="H47" s="1"/>
    </row>
    <row r="48" ht="15.75">
      <c r="C48" s="11"/>
    </row>
    <row r="49" spans="3:14" ht="15.75">
      <c r="C49" s="11" t="s">
        <v>42</v>
      </c>
      <c r="D49" s="13" t="s">
        <v>40</v>
      </c>
      <c r="G49" s="33">
        <f>+G45/37500*100</f>
        <v>1.704</v>
      </c>
      <c r="H49" s="34"/>
      <c r="I49" s="33">
        <f>+I45/37500*100</f>
        <v>-28.727999999999998</v>
      </c>
      <c r="J49" s="33"/>
      <c r="K49" s="33">
        <f>+K45/37500*100</f>
        <v>-8.037333333333335</v>
      </c>
      <c r="L49" s="33"/>
      <c r="M49" s="33">
        <f>+M45/37500*100</f>
        <v>36.232</v>
      </c>
      <c r="N49" s="35"/>
    </row>
    <row r="50" spans="3:4" ht="15.75">
      <c r="C50" s="11"/>
      <c r="D50" s="1" t="s">
        <v>41</v>
      </c>
    </row>
    <row r="51" ht="15.75">
      <c r="C51" s="11"/>
    </row>
    <row r="52" spans="3:14" ht="15.75">
      <c r="C52" s="11" t="s">
        <v>160</v>
      </c>
      <c r="D52" s="13" t="s">
        <v>43</v>
      </c>
      <c r="G52" s="36" t="s">
        <v>44</v>
      </c>
      <c r="H52" s="36"/>
      <c r="I52" s="36" t="s">
        <v>44</v>
      </c>
      <c r="J52" s="36"/>
      <c r="K52" s="36" t="s">
        <v>44</v>
      </c>
      <c r="L52" s="36"/>
      <c r="M52" s="36" t="s">
        <v>44</v>
      </c>
      <c r="N52" s="36"/>
    </row>
    <row r="53" spans="3:9" ht="15.75">
      <c r="C53" s="11"/>
      <c r="I53" s="27"/>
    </row>
    <row r="54" ht="15.75">
      <c r="C54" s="11"/>
    </row>
    <row r="56" ht="15.75">
      <c r="C56" s="4" t="s">
        <v>45</v>
      </c>
    </row>
    <row r="57" ht="15.75">
      <c r="C57" s="4" t="s">
        <v>46</v>
      </c>
    </row>
    <row r="59" ht="3" customHeight="1"/>
  </sheetData>
  <mergeCells count="1">
    <mergeCell ref="K10:M10"/>
  </mergeCells>
  <printOptions/>
  <pageMargins left="0.75" right="0.5" top="0.5" bottom="0.5" header="0.5" footer="0.5"/>
  <pageSetup horizontalDpi="300" verticalDpi="300" orientation="portrait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M66"/>
  <sheetViews>
    <sheetView view="pageBreakPreview" zoomScale="65" zoomScaleNormal="75" zoomScaleSheetLayoutView="65" workbookViewId="0" topLeftCell="A15">
      <selection activeCell="F54" sqref="F54"/>
    </sheetView>
  </sheetViews>
  <sheetFormatPr defaultColWidth="9.00390625" defaultRowHeight="15.75"/>
  <cols>
    <col min="1" max="1" width="0.37109375" style="1" customWidth="1"/>
    <col min="2" max="2" width="1.12109375" style="1" customWidth="1"/>
    <col min="3" max="3" width="3.625" style="1" customWidth="1"/>
    <col min="4" max="4" width="4.50390625" style="1" customWidth="1"/>
    <col min="5" max="5" width="32.625" style="1" customWidth="1"/>
    <col min="6" max="6" width="22.00390625" style="2" customWidth="1"/>
    <col min="7" max="7" width="2.625" style="16" customWidth="1"/>
    <col min="8" max="8" width="22.75390625" style="2" customWidth="1"/>
    <col min="9" max="9" width="9.00390625" style="1" customWidth="1"/>
    <col min="10" max="10" width="9.125" style="1" bestFit="1" customWidth="1"/>
    <col min="11" max="16384" width="9.00390625" style="1" customWidth="1"/>
  </cols>
  <sheetData>
    <row r="1" ht="3" customHeight="1"/>
    <row r="3" ht="15.75">
      <c r="C3" s="3" t="s">
        <v>0</v>
      </c>
    </row>
    <row r="4" ht="15.75">
      <c r="C4" s="3" t="s">
        <v>1</v>
      </c>
    </row>
    <row r="5" ht="15.75">
      <c r="C5" s="4"/>
    </row>
    <row r="6" ht="15.75">
      <c r="C6" s="5" t="s">
        <v>47</v>
      </c>
    </row>
    <row r="7" ht="15.75">
      <c r="C7" s="5" t="s">
        <v>48</v>
      </c>
    </row>
    <row r="8" spans="3:8" ht="15.75">
      <c r="C8" s="37"/>
      <c r="F8" s="8" t="s">
        <v>49</v>
      </c>
      <c r="G8" s="26"/>
      <c r="H8" s="8" t="s">
        <v>50</v>
      </c>
    </row>
    <row r="9" spans="6:8" ht="15.75">
      <c r="F9" s="10" t="s">
        <v>51</v>
      </c>
      <c r="G9" s="38"/>
      <c r="H9" s="8" t="s">
        <v>52</v>
      </c>
    </row>
    <row r="10" spans="6:8" ht="15.75">
      <c r="F10" s="8" t="s">
        <v>53</v>
      </c>
      <c r="G10" s="26"/>
      <c r="H10" s="8" t="s">
        <v>54</v>
      </c>
    </row>
    <row r="11" spans="6:8" ht="15.75">
      <c r="F11" s="10" t="s">
        <v>10</v>
      </c>
      <c r="G11" s="38"/>
      <c r="H11" s="10" t="s">
        <v>11</v>
      </c>
    </row>
    <row r="12" spans="6:10" ht="15.75">
      <c r="F12" s="8" t="s">
        <v>12</v>
      </c>
      <c r="G12" s="26"/>
      <c r="H12" s="8" t="s">
        <v>12</v>
      </c>
      <c r="J12" s="20"/>
    </row>
    <row r="13" ht="15.75">
      <c r="J13" s="20"/>
    </row>
    <row r="14" spans="3:10" ht="15.75">
      <c r="C14" s="13" t="s">
        <v>55</v>
      </c>
      <c r="D14" s="1" t="s">
        <v>56</v>
      </c>
      <c r="F14" s="2">
        <v>60577</v>
      </c>
      <c r="H14" s="2">
        <v>64862</v>
      </c>
      <c r="J14" s="20"/>
    </row>
    <row r="15" spans="3:10" ht="15.75">
      <c r="C15" s="13" t="s">
        <v>57</v>
      </c>
      <c r="D15" s="1" t="s">
        <v>58</v>
      </c>
      <c r="F15" s="2">
        <v>5717</v>
      </c>
      <c r="H15" s="2">
        <v>5717</v>
      </c>
      <c r="J15" s="20"/>
    </row>
    <row r="16" spans="3:10" ht="15.75">
      <c r="C16" s="13" t="s">
        <v>59</v>
      </c>
      <c r="D16" s="1" t="s">
        <v>60</v>
      </c>
      <c r="F16" s="28">
        <v>312</v>
      </c>
      <c r="G16" s="24"/>
      <c r="H16" s="27">
        <v>0</v>
      </c>
      <c r="J16" s="20"/>
    </row>
    <row r="17" spans="3:10" ht="15.75">
      <c r="C17" s="13"/>
      <c r="F17" s="39">
        <f>SUM(F14:F16)</f>
        <v>66606</v>
      </c>
      <c r="G17" s="40"/>
      <c r="H17" s="41">
        <f>SUM(H14:H16)</f>
        <v>70579</v>
      </c>
      <c r="J17" s="20"/>
    </row>
    <row r="18" spans="3:10" ht="15.75">
      <c r="C18" s="13"/>
      <c r="F18" s="1"/>
      <c r="G18" s="20"/>
      <c r="H18" s="1"/>
      <c r="J18" s="20"/>
    </row>
    <row r="19" spans="3:10" ht="15.75">
      <c r="C19" s="13">
        <v>4</v>
      </c>
      <c r="D19" s="4" t="s">
        <v>61</v>
      </c>
      <c r="F19" s="22"/>
      <c r="H19" s="22"/>
      <c r="J19" s="20"/>
    </row>
    <row r="20" spans="3:10" ht="15.75">
      <c r="C20" s="25"/>
      <c r="E20" s="1" t="s">
        <v>62</v>
      </c>
      <c r="F20" s="42">
        <v>814</v>
      </c>
      <c r="H20" s="42">
        <v>40</v>
      </c>
      <c r="J20" s="20"/>
    </row>
    <row r="21" spans="3:10" ht="15.75">
      <c r="C21" s="25"/>
      <c r="E21" s="1" t="s">
        <v>63</v>
      </c>
      <c r="F21" s="43">
        <v>8000</v>
      </c>
      <c r="H21" s="43">
        <v>3798</v>
      </c>
      <c r="J21" s="20"/>
    </row>
    <row r="22" spans="3:10" ht="15.75">
      <c r="C22" s="25"/>
      <c r="E22" s="1" t="s">
        <v>64</v>
      </c>
      <c r="F22" s="44">
        <v>1284</v>
      </c>
      <c r="H22" s="44">
        <v>590</v>
      </c>
      <c r="J22" s="20"/>
    </row>
    <row r="23" spans="3:13" ht="15.75">
      <c r="C23" s="25"/>
      <c r="F23" s="44">
        <f>SUM(F20:F22)</f>
        <v>10098</v>
      </c>
      <c r="H23" s="45">
        <f>SUM(H20:H22)</f>
        <v>4428</v>
      </c>
      <c r="I23" s="20"/>
      <c r="J23" s="20"/>
      <c r="K23" s="20"/>
      <c r="L23" s="20"/>
      <c r="M23" s="20"/>
    </row>
    <row r="24" spans="3:13" ht="15.75">
      <c r="C24" s="13">
        <v>5</v>
      </c>
      <c r="D24" s="4" t="s">
        <v>65</v>
      </c>
      <c r="I24" s="20"/>
      <c r="J24" s="20"/>
      <c r="K24" s="20"/>
      <c r="L24" s="20"/>
      <c r="M24" s="20"/>
    </row>
    <row r="25" spans="3:13" ht="15.75">
      <c r="C25" s="25"/>
      <c r="E25" s="1" t="s">
        <v>66</v>
      </c>
      <c r="F25" s="42">
        <v>41547</v>
      </c>
      <c r="H25" s="42">
        <v>45945</v>
      </c>
      <c r="I25" s="16"/>
      <c r="J25" s="16"/>
      <c r="K25" s="16"/>
      <c r="L25" s="20"/>
      <c r="M25" s="20"/>
    </row>
    <row r="26" spans="3:13" ht="15.75">
      <c r="C26" s="25"/>
      <c r="E26" s="1" t="s">
        <v>67</v>
      </c>
      <c r="F26" s="43">
        <v>58900</v>
      </c>
      <c r="H26" s="46">
        <v>54430</v>
      </c>
      <c r="I26" s="16"/>
      <c r="J26" s="16"/>
      <c r="K26" s="16"/>
      <c r="L26" s="20"/>
      <c r="M26" s="20"/>
    </row>
    <row r="27" spans="3:13" ht="15.75">
      <c r="C27" s="25"/>
      <c r="E27" s="1" t="s">
        <v>68</v>
      </c>
      <c r="F27" s="43">
        <v>738</v>
      </c>
      <c r="H27" s="46">
        <v>454</v>
      </c>
      <c r="I27" s="16"/>
      <c r="J27" s="16"/>
      <c r="K27" s="16"/>
      <c r="L27" s="20"/>
      <c r="M27" s="20"/>
    </row>
    <row r="28" spans="3:13" ht="15.75">
      <c r="C28" s="25"/>
      <c r="E28" s="20" t="s">
        <v>69</v>
      </c>
      <c r="F28" s="43">
        <v>25893</v>
      </c>
      <c r="H28" s="46">
        <v>24563</v>
      </c>
      <c r="I28" s="16"/>
      <c r="J28" s="16"/>
      <c r="K28" s="16"/>
      <c r="L28" s="20"/>
      <c r="M28" s="20"/>
    </row>
    <row r="29" spans="3:13" ht="15.75">
      <c r="C29" s="25"/>
      <c r="E29" s="1" t="s">
        <v>70</v>
      </c>
      <c r="F29" s="44">
        <v>217</v>
      </c>
      <c r="H29" s="44">
        <v>347</v>
      </c>
      <c r="I29" s="16"/>
      <c r="J29" s="16"/>
      <c r="K29" s="16"/>
      <c r="L29" s="20"/>
      <c r="M29" s="20"/>
    </row>
    <row r="30" spans="3:13" ht="15.75">
      <c r="C30" s="25"/>
      <c r="F30" s="44">
        <f>SUM(F25:F29)</f>
        <v>127295</v>
      </c>
      <c r="H30" s="45">
        <f>SUM(H25:H29)</f>
        <v>125739</v>
      </c>
      <c r="I30" s="16"/>
      <c r="J30" s="16"/>
      <c r="K30" s="16"/>
      <c r="L30" s="21"/>
      <c r="M30" s="20"/>
    </row>
    <row r="31" spans="3:10" ht="15.75">
      <c r="C31" s="25"/>
      <c r="F31" s="16"/>
      <c r="H31" s="16"/>
      <c r="J31" s="20"/>
    </row>
    <row r="32" spans="3:10" ht="15.75">
      <c r="C32" s="13">
        <v>6</v>
      </c>
      <c r="D32" s="3" t="s">
        <v>71</v>
      </c>
      <c r="F32" s="22">
        <f>+F23-F30</f>
        <v>-117197</v>
      </c>
      <c r="H32" s="22">
        <f>+H23-H30</f>
        <v>-121311</v>
      </c>
      <c r="J32" s="20"/>
    </row>
    <row r="33" spans="3:10" ht="15.75">
      <c r="C33" s="25"/>
      <c r="J33" s="20"/>
    </row>
    <row r="34" spans="3:10" ht="15.75">
      <c r="C34" s="25">
        <v>7</v>
      </c>
      <c r="D34" s="1" t="s">
        <v>72</v>
      </c>
      <c r="E34" s="1" t="s">
        <v>73</v>
      </c>
      <c r="J34" s="20"/>
    </row>
    <row r="35" spans="3:10" ht="15.75">
      <c r="C35" s="25"/>
      <c r="E35" s="1" t="s">
        <v>68</v>
      </c>
      <c r="F35" s="47">
        <v>3441</v>
      </c>
      <c r="G35" s="40"/>
      <c r="H35" s="2">
        <v>3505</v>
      </c>
      <c r="J35" s="20"/>
    </row>
    <row r="36" spans="3:10" ht="15.75">
      <c r="C36" s="25"/>
      <c r="E36" s="1" t="s">
        <v>74</v>
      </c>
      <c r="F36" s="2">
        <v>2340</v>
      </c>
      <c r="H36" s="2">
        <v>641</v>
      </c>
      <c r="J36" s="20"/>
    </row>
    <row r="37" spans="3:10" ht="15.75">
      <c r="C37" s="25"/>
      <c r="E37" s="1" t="s">
        <v>69</v>
      </c>
      <c r="F37" s="2">
        <v>39</v>
      </c>
      <c r="H37" s="2">
        <v>0</v>
      </c>
      <c r="J37" s="20"/>
    </row>
    <row r="38" spans="3:10" ht="15.75">
      <c r="C38" s="25"/>
      <c r="F38" s="41">
        <f>SUM(F35:F37)</f>
        <v>5820</v>
      </c>
      <c r="H38" s="41">
        <f>SUM(H35:H37)</f>
        <v>4146</v>
      </c>
      <c r="J38" s="20"/>
    </row>
    <row r="39" spans="3:10" ht="16.5" thickBot="1">
      <c r="C39" s="25"/>
      <c r="F39" s="48">
        <f>+F17+F32-F38</f>
        <v>-56411</v>
      </c>
      <c r="H39" s="48">
        <f>+H14+H15+H32-H38</f>
        <v>-54878</v>
      </c>
      <c r="J39" s="16"/>
    </row>
    <row r="40" spans="3:10" ht="16.5" thickTop="1">
      <c r="C40" s="25"/>
      <c r="J40" s="20"/>
    </row>
    <row r="41" spans="3:10" ht="15.75">
      <c r="C41" s="13"/>
      <c r="D41" s="4" t="s">
        <v>75</v>
      </c>
      <c r="J41" s="20"/>
    </row>
    <row r="42" spans="3:10" ht="15.75">
      <c r="C42" s="13">
        <v>8</v>
      </c>
      <c r="D42" s="1" t="s">
        <v>76</v>
      </c>
      <c r="F42" s="2">
        <v>37500</v>
      </c>
      <c r="H42" s="2">
        <v>37500</v>
      </c>
      <c r="J42" s="20"/>
    </row>
    <row r="43" spans="3:10" ht="15.75">
      <c r="C43" s="13">
        <v>9</v>
      </c>
      <c r="D43" s="1" t="s">
        <v>77</v>
      </c>
      <c r="F43" s="16"/>
      <c r="H43" s="16"/>
      <c r="J43" s="20"/>
    </row>
    <row r="44" spans="3:10" ht="15.75">
      <c r="C44" s="25"/>
      <c r="E44" s="1" t="s">
        <v>78</v>
      </c>
      <c r="F44" s="16">
        <v>-4024</v>
      </c>
      <c r="H44" s="16">
        <v>-5505</v>
      </c>
      <c r="J44" s="20"/>
    </row>
    <row r="45" spans="3:10" ht="15.75">
      <c r="C45" s="13"/>
      <c r="E45" s="1" t="s">
        <v>79</v>
      </c>
      <c r="F45" s="22">
        <v>-89887</v>
      </c>
      <c r="H45" s="22">
        <v>-86873</v>
      </c>
      <c r="J45" s="20"/>
    </row>
    <row r="46" spans="3:10" ht="16.5" thickBot="1">
      <c r="C46" s="13">
        <v>10</v>
      </c>
      <c r="D46" s="1" t="s">
        <v>80</v>
      </c>
      <c r="F46" s="48">
        <f>SUM(F42:F45)</f>
        <v>-56411</v>
      </c>
      <c r="H46" s="48">
        <f>SUM(H42:H45)</f>
        <v>-54878</v>
      </c>
      <c r="J46" s="20"/>
    </row>
    <row r="47" spans="3:10" ht="16.5" thickTop="1">
      <c r="C47" s="13"/>
      <c r="J47" s="20"/>
    </row>
    <row r="48" spans="3:10" ht="15.75">
      <c r="C48" s="13"/>
      <c r="J48" s="20"/>
    </row>
    <row r="49" spans="3:10" ht="15.75">
      <c r="C49" s="13">
        <v>11</v>
      </c>
      <c r="D49" s="1" t="s">
        <v>81</v>
      </c>
      <c r="F49" s="49">
        <f>+(F46-F16)/F42</f>
        <v>-1.5126133333333334</v>
      </c>
      <c r="G49" s="49"/>
      <c r="H49" s="49">
        <f>+(H46-H16)/H42</f>
        <v>-1.4634133333333332</v>
      </c>
      <c r="J49" s="20"/>
    </row>
    <row r="50" spans="3:10" ht="13.5" customHeight="1">
      <c r="C50" s="25"/>
      <c r="J50" s="20"/>
    </row>
    <row r="51" spans="3:10" ht="15.75">
      <c r="C51" s="25"/>
      <c r="D51" s="4" t="s">
        <v>82</v>
      </c>
      <c r="J51" s="20"/>
    </row>
    <row r="52" spans="3:10" ht="15.75">
      <c r="C52" s="25"/>
      <c r="D52" s="4" t="s">
        <v>83</v>
      </c>
      <c r="J52" s="20"/>
    </row>
    <row r="53" spans="3:10" ht="15.75">
      <c r="C53" s="25"/>
      <c r="J53" s="20"/>
    </row>
    <row r="54" spans="3:10" ht="15.75">
      <c r="C54" s="25"/>
      <c r="F54" s="2">
        <f>+F39-F46</f>
        <v>0</v>
      </c>
      <c r="H54" s="2">
        <f>+H39-H46</f>
        <v>0</v>
      </c>
      <c r="J54" s="20"/>
    </row>
    <row r="55" ht="15.75">
      <c r="C55" s="25"/>
    </row>
    <row r="56" ht="15.75">
      <c r="C56" s="25"/>
    </row>
    <row r="57" ht="15.75">
      <c r="C57" s="25"/>
    </row>
    <row r="58" ht="15.75">
      <c r="C58" s="25"/>
    </row>
    <row r="59" ht="15.75">
      <c r="C59" s="25"/>
    </row>
    <row r="60" ht="15.75">
      <c r="C60" s="25"/>
    </row>
    <row r="61" ht="15.75">
      <c r="C61" s="25"/>
    </row>
    <row r="62" ht="15.75">
      <c r="C62" s="25"/>
    </row>
    <row r="63" ht="15.75">
      <c r="C63" s="25"/>
    </row>
    <row r="64" ht="15.75">
      <c r="C64" s="25"/>
    </row>
    <row r="65" ht="15.75">
      <c r="C65" s="25"/>
    </row>
    <row r="66" ht="15.75">
      <c r="C66" s="25"/>
    </row>
  </sheetData>
  <printOptions/>
  <pageMargins left="0.75" right="0.5" top="0.5" bottom="0.5" header="0.5" footer="0.5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72"/>
  <sheetViews>
    <sheetView tabSelected="1" zoomScale="75" zoomScaleNormal="75" workbookViewId="0" topLeftCell="A1">
      <selection activeCell="E16" sqref="E16"/>
    </sheetView>
  </sheetViews>
  <sheetFormatPr defaultColWidth="9.00390625" defaultRowHeight="14.25" customHeight="1"/>
  <cols>
    <col min="1" max="1" width="1.625" style="50" customWidth="1"/>
    <col min="2" max="2" width="3.25390625" style="50" customWidth="1"/>
    <col min="3" max="3" width="13.25390625" style="50" customWidth="1"/>
    <col min="4" max="4" width="13.375" style="50" customWidth="1"/>
    <col min="5" max="5" width="9.25390625" style="50" customWidth="1"/>
    <col min="6" max="6" width="1.875" style="50" customWidth="1"/>
    <col min="7" max="7" width="9.25390625" style="50" customWidth="1"/>
    <col min="8" max="8" width="1.75390625" style="50" customWidth="1"/>
    <col min="9" max="9" width="10.00390625" style="50" customWidth="1"/>
    <col min="10" max="10" width="2.50390625" style="50" customWidth="1"/>
    <col min="11" max="11" width="10.00390625" style="50" customWidth="1"/>
    <col min="12" max="12" width="2.50390625" style="50" customWidth="1"/>
    <col min="13" max="13" width="11.125" style="50" customWidth="1"/>
    <col min="14" max="16384" width="9.00390625" style="50" customWidth="1"/>
  </cols>
  <sheetData>
    <row r="2" spans="2:4" ht="14.25" customHeight="1">
      <c r="B2" s="3" t="s">
        <v>0</v>
      </c>
      <c r="C2" s="1"/>
      <c r="D2" s="1"/>
    </row>
    <row r="3" spans="2:4" ht="14.25" customHeight="1">
      <c r="B3" s="3" t="s">
        <v>1</v>
      </c>
      <c r="C3" s="1"/>
      <c r="D3" s="1"/>
    </row>
    <row r="4" ht="14.25" customHeight="1">
      <c r="B4" s="51"/>
    </row>
    <row r="5" ht="14.25" customHeight="1">
      <c r="B5" s="51"/>
    </row>
    <row r="6" ht="14.25" customHeight="1">
      <c r="B6" s="51"/>
    </row>
    <row r="7" spans="2:11" ht="14.25" customHeight="1">
      <c r="B7" s="51"/>
      <c r="D7" s="52" t="s">
        <v>84</v>
      </c>
      <c r="E7" s="52"/>
      <c r="F7" s="52"/>
      <c r="G7" s="52"/>
      <c r="H7" s="52"/>
      <c r="I7" s="52"/>
      <c r="J7" s="52"/>
      <c r="K7" s="52"/>
    </row>
    <row r="8" ht="14.25" customHeight="1">
      <c r="B8" s="53"/>
    </row>
    <row r="9" ht="14.25" customHeight="1">
      <c r="B9" s="52"/>
    </row>
    <row r="10" ht="14.25" customHeight="1">
      <c r="B10" s="53"/>
    </row>
    <row r="11" spans="2:13" ht="14.25" customHeight="1">
      <c r="B11" s="53" t="s">
        <v>85</v>
      </c>
      <c r="E11" s="54" t="s">
        <v>86</v>
      </c>
      <c r="F11" s="54"/>
      <c r="G11" s="54" t="s">
        <v>87</v>
      </c>
      <c r="H11" s="54"/>
      <c r="I11" s="54" t="s">
        <v>88</v>
      </c>
      <c r="J11" s="54"/>
      <c r="K11" s="54" t="s">
        <v>89</v>
      </c>
      <c r="L11" s="54"/>
      <c r="M11" s="52"/>
    </row>
    <row r="12" spans="5:13" ht="14.25" customHeight="1">
      <c r="E12" s="54" t="s">
        <v>90</v>
      </c>
      <c r="F12" s="54"/>
      <c r="G12" s="54" t="s">
        <v>77</v>
      </c>
      <c r="H12" s="54"/>
      <c r="I12" s="54" t="s">
        <v>91</v>
      </c>
      <c r="J12" s="54"/>
      <c r="K12" s="54" t="s">
        <v>92</v>
      </c>
      <c r="L12" s="54"/>
      <c r="M12" s="54" t="s">
        <v>93</v>
      </c>
    </row>
    <row r="13" spans="5:13" ht="14.25" customHeight="1">
      <c r="E13" s="54"/>
      <c r="F13" s="54"/>
      <c r="G13" s="54"/>
      <c r="H13" s="54"/>
      <c r="I13" s="54" t="s">
        <v>77</v>
      </c>
      <c r="J13" s="54"/>
      <c r="K13" s="54"/>
      <c r="L13" s="54"/>
      <c r="M13" s="54"/>
    </row>
    <row r="14" spans="2:13" ht="14.25" customHeight="1">
      <c r="B14" s="52"/>
      <c r="E14" s="55" t="s">
        <v>12</v>
      </c>
      <c r="F14" s="56"/>
      <c r="G14" s="55" t="s">
        <v>12</v>
      </c>
      <c r="H14" s="52"/>
      <c r="I14" s="55" t="s">
        <v>12</v>
      </c>
      <c r="J14" s="52"/>
      <c r="K14" s="55" t="s">
        <v>12</v>
      </c>
      <c r="L14" s="52"/>
      <c r="M14" s="55" t="s">
        <v>12</v>
      </c>
    </row>
    <row r="15" ht="14.25" customHeight="1">
      <c r="B15" s="52"/>
    </row>
    <row r="16" spans="2:13" ht="14.25" customHeight="1">
      <c r="B16" s="50" t="s">
        <v>94</v>
      </c>
      <c r="D16" s="57"/>
      <c r="E16" s="58">
        <v>37500</v>
      </c>
      <c r="F16" s="59"/>
      <c r="G16" s="60">
        <v>0</v>
      </c>
      <c r="H16" s="59"/>
      <c r="I16" s="58">
        <v>-5505</v>
      </c>
      <c r="J16" s="59"/>
      <c r="K16" s="58">
        <v>-86873</v>
      </c>
      <c r="L16" s="59"/>
      <c r="M16" s="61">
        <f>SUM(E16:K16)</f>
        <v>-54878</v>
      </c>
    </row>
    <row r="17" spans="4:13" ht="14.25" customHeight="1">
      <c r="D17" s="57"/>
      <c r="E17" s="59"/>
      <c r="F17" s="59"/>
      <c r="G17" s="62"/>
      <c r="H17" s="59"/>
      <c r="I17" s="59"/>
      <c r="J17" s="59"/>
      <c r="K17" s="59"/>
      <c r="L17" s="59"/>
      <c r="M17" s="61"/>
    </row>
    <row r="18" spans="2:13" ht="14.25" customHeight="1">
      <c r="B18" s="50" t="s">
        <v>95</v>
      </c>
      <c r="E18" s="60">
        <v>0</v>
      </c>
      <c r="F18" s="60"/>
      <c r="G18" s="60">
        <v>0</v>
      </c>
      <c r="H18" s="60"/>
      <c r="I18" s="60" t="s">
        <v>96</v>
      </c>
      <c r="J18" s="59"/>
      <c r="K18" s="58">
        <v>-3014</v>
      </c>
      <c r="L18" s="59"/>
      <c r="M18" s="61">
        <f>SUM(E18:K18)</f>
        <v>-3014</v>
      </c>
    </row>
    <row r="19" spans="5:13" ht="14.25" customHeight="1">
      <c r="E19" s="61"/>
      <c r="F19" s="61"/>
      <c r="G19" s="60"/>
      <c r="H19" s="61"/>
      <c r="I19" s="61"/>
      <c r="J19" s="61"/>
      <c r="K19" s="61"/>
      <c r="L19" s="61"/>
      <c r="M19" s="61"/>
    </row>
    <row r="20" spans="2:13" ht="14.25" customHeight="1">
      <c r="B20" s="50" t="s">
        <v>97</v>
      </c>
      <c r="D20" s="57"/>
      <c r="E20" s="59">
        <v>0</v>
      </c>
      <c r="F20" s="59"/>
      <c r="G20" s="62">
        <v>0</v>
      </c>
      <c r="H20" s="59"/>
      <c r="I20" s="58">
        <v>1481</v>
      </c>
      <c r="J20" s="61"/>
      <c r="K20" s="61">
        <v>0</v>
      </c>
      <c r="L20" s="61"/>
      <c r="M20" s="61">
        <f>SUM(E20:L20)</f>
        <v>1481</v>
      </c>
    </row>
    <row r="21" spans="4:13" ht="14.25" customHeight="1">
      <c r="D21" s="61"/>
      <c r="E21" s="61"/>
      <c r="F21" s="61"/>
      <c r="G21" s="60"/>
      <c r="H21" s="61"/>
      <c r="I21" s="63"/>
      <c r="J21" s="61"/>
      <c r="K21" s="61"/>
      <c r="L21" s="61"/>
      <c r="M21" s="64"/>
    </row>
    <row r="22" spans="2:14" ht="14.25" customHeight="1" thickBot="1">
      <c r="B22" s="50" t="s">
        <v>98</v>
      </c>
      <c r="D22" s="63"/>
      <c r="E22" s="65">
        <f>SUM(E16:E21)</f>
        <v>37500</v>
      </c>
      <c r="F22" s="63"/>
      <c r="G22" s="66">
        <v>0</v>
      </c>
      <c r="H22" s="63"/>
      <c r="I22" s="65">
        <f>SUM(I16:I21)</f>
        <v>-4024</v>
      </c>
      <c r="J22" s="63"/>
      <c r="K22" s="65">
        <f>SUM(K16:K21)</f>
        <v>-89887</v>
      </c>
      <c r="L22" s="63"/>
      <c r="M22" s="67">
        <f>SUM(M16:M21)</f>
        <v>-56411</v>
      </c>
      <c r="N22" s="68"/>
    </row>
    <row r="23" spans="4:14" ht="14.25" customHeight="1" thickTop="1"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9"/>
    </row>
    <row r="24" spans="4:14" ht="14.25" customHeight="1"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9"/>
    </row>
    <row r="25" spans="2:13" ht="14.25" customHeight="1">
      <c r="B25" s="50" t="s">
        <v>99</v>
      </c>
      <c r="D25" s="61"/>
      <c r="E25" s="61">
        <v>37500</v>
      </c>
      <c r="F25" s="61"/>
      <c r="G25" s="61">
        <v>0</v>
      </c>
      <c r="H25" s="61"/>
      <c r="I25" s="61">
        <v>-4636</v>
      </c>
      <c r="J25" s="61"/>
      <c r="K25" s="61">
        <v>-102917</v>
      </c>
      <c r="L25" s="61"/>
      <c r="M25" s="61">
        <f>SUM(E25:K25)</f>
        <v>-70053</v>
      </c>
    </row>
    <row r="26" spans="4:13" ht="14.25" customHeight="1">
      <c r="D26" s="61"/>
      <c r="E26" s="61"/>
      <c r="F26" s="61"/>
      <c r="G26" s="61"/>
      <c r="H26" s="61"/>
      <c r="I26" s="61"/>
      <c r="J26" s="61"/>
      <c r="K26" s="61"/>
      <c r="L26" s="61"/>
      <c r="M26" s="61"/>
    </row>
    <row r="27" spans="2:13" ht="14.25" customHeight="1">
      <c r="B27" s="50" t="s">
        <v>100</v>
      </c>
      <c r="D27" s="70"/>
      <c r="E27" s="58">
        <v>0</v>
      </c>
      <c r="F27" s="58"/>
      <c r="G27" s="58">
        <v>0</v>
      </c>
      <c r="H27" s="58"/>
      <c r="I27" s="58">
        <v>0</v>
      </c>
      <c r="J27" s="58"/>
      <c r="K27" s="58">
        <v>16044</v>
      </c>
      <c r="L27" s="58"/>
      <c r="M27" s="61">
        <f>SUM(E27:K27)</f>
        <v>16044</v>
      </c>
    </row>
    <row r="28" spans="4:13" ht="14.25" customHeight="1">
      <c r="D28" s="70"/>
      <c r="E28" s="58"/>
      <c r="F28" s="58"/>
      <c r="G28" s="58"/>
      <c r="H28" s="58"/>
      <c r="I28" s="58"/>
      <c r="J28" s="58"/>
      <c r="K28" s="58"/>
      <c r="L28" s="58"/>
      <c r="M28" s="61"/>
    </row>
    <row r="29" spans="2:13" ht="14.25" customHeight="1">
      <c r="B29" s="50" t="s">
        <v>97</v>
      </c>
      <c r="D29" s="70"/>
      <c r="E29" s="71">
        <v>0</v>
      </c>
      <c r="F29" s="72"/>
      <c r="G29" s="71">
        <v>0</v>
      </c>
      <c r="H29" s="72"/>
      <c r="I29" s="73">
        <v>-869</v>
      </c>
      <c r="J29" s="72"/>
      <c r="K29" s="71">
        <v>0</v>
      </c>
      <c r="L29" s="72"/>
      <c r="M29" s="74">
        <f>SUM(E29:K29)</f>
        <v>-869</v>
      </c>
    </row>
    <row r="30" ht="14.25" customHeight="1">
      <c r="D30" s="69"/>
    </row>
    <row r="31" spans="2:13" ht="14.25" customHeight="1" thickBot="1">
      <c r="B31" s="50" t="s">
        <v>101</v>
      </c>
      <c r="D31" s="63"/>
      <c r="E31" s="65">
        <f>SUM(E25:E30)</f>
        <v>37500</v>
      </c>
      <c r="F31" s="61"/>
      <c r="G31" s="65">
        <v>0</v>
      </c>
      <c r="H31" s="61"/>
      <c r="I31" s="65">
        <f>SUM(I25:I30)</f>
        <v>-5505</v>
      </c>
      <c r="J31" s="61"/>
      <c r="K31" s="65">
        <f>SUM(K25:K30)</f>
        <v>-86873</v>
      </c>
      <c r="L31" s="61"/>
      <c r="M31" s="75">
        <f>SUM(M25:M30)</f>
        <v>-54878</v>
      </c>
    </row>
    <row r="32" spans="4:12" ht="14.25" customHeight="1" thickTop="1">
      <c r="D32" s="63"/>
      <c r="E32" s="61"/>
      <c r="F32" s="61"/>
      <c r="G32" s="61"/>
      <c r="H32" s="61"/>
      <c r="I32" s="61"/>
      <c r="J32" s="61"/>
      <c r="K32" s="61"/>
      <c r="L32" s="61"/>
    </row>
    <row r="33" spans="4:12" ht="14.25" customHeight="1">
      <c r="D33" s="63"/>
      <c r="E33" s="61"/>
      <c r="F33" s="61"/>
      <c r="G33" s="61"/>
      <c r="H33" s="61"/>
      <c r="I33" s="61"/>
      <c r="J33" s="61"/>
      <c r="K33" s="61"/>
      <c r="L33" s="61"/>
    </row>
    <row r="34" spans="4:12" ht="14.25" customHeight="1">
      <c r="D34" s="63"/>
      <c r="E34" s="61"/>
      <c r="F34" s="61"/>
      <c r="G34" s="61"/>
      <c r="H34" s="61"/>
      <c r="I34" s="61"/>
      <c r="J34" s="61"/>
      <c r="K34" s="61"/>
      <c r="L34" s="61"/>
    </row>
    <row r="35" spans="4:12" ht="14.25" customHeight="1">
      <c r="D35" s="63"/>
      <c r="E35" s="63"/>
      <c r="F35" s="63"/>
      <c r="G35" s="63"/>
      <c r="H35" s="63"/>
      <c r="I35" s="63"/>
      <c r="J35" s="63"/>
      <c r="K35" s="63"/>
      <c r="L35" s="63"/>
    </row>
    <row r="36" spans="4:12" ht="14.25" customHeight="1">
      <c r="D36" s="63"/>
      <c r="E36" s="63"/>
      <c r="F36" s="63"/>
      <c r="G36" s="63"/>
      <c r="H36" s="63"/>
      <c r="I36" s="63"/>
      <c r="J36" s="63"/>
      <c r="K36" s="63"/>
      <c r="L36" s="63"/>
    </row>
    <row r="37" spans="4:12" ht="14.25" customHeight="1">
      <c r="D37" s="61"/>
      <c r="E37" s="61"/>
      <c r="F37" s="61"/>
      <c r="G37" s="61"/>
      <c r="H37" s="61"/>
      <c r="I37" s="61"/>
      <c r="J37" s="61"/>
      <c r="K37" s="61"/>
      <c r="L37" s="61"/>
    </row>
    <row r="38" spans="4:12" ht="14.25" customHeight="1">
      <c r="D38" s="61"/>
      <c r="E38" s="61"/>
      <c r="F38" s="61"/>
      <c r="G38" s="61"/>
      <c r="H38" s="61"/>
      <c r="I38" s="61"/>
      <c r="J38" s="61"/>
      <c r="K38" s="61"/>
      <c r="L38" s="61"/>
    </row>
    <row r="39" spans="4:12" ht="14.25" customHeight="1">
      <c r="D39" s="61"/>
      <c r="E39" s="61"/>
      <c r="F39" s="61"/>
      <c r="G39" s="61"/>
      <c r="H39" s="61"/>
      <c r="I39" s="61"/>
      <c r="J39" s="61"/>
      <c r="K39" s="61"/>
      <c r="L39" s="61"/>
    </row>
    <row r="40" spans="4:12" ht="14.25" customHeight="1">
      <c r="D40" s="61"/>
      <c r="E40" s="61"/>
      <c r="F40" s="61"/>
      <c r="G40" s="61"/>
      <c r="H40" s="61"/>
      <c r="I40" s="61"/>
      <c r="J40" s="61"/>
      <c r="K40" s="61"/>
      <c r="L40" s="61"/>
    </row>
    <row r="41" spans="2:12" ht="14.25" customHeight="1">
      <c r="B41" s="52"/>
      <c r="D41" s="61"/>
      <c r="E41" s="61"/>
      <c r="F41" s="61"/>
      <c r="G41" s="61"/>
      <c r="H41" s="61"/>
      <c r="I41" s="61"/>
      <c r="J41" s="61"/>
      <c r="K41" s="61"/>
      <c r="L41" s="61"/>
    </row>
    <row r="42" spans="2:12" ht="14.25" customHeight="1">
      <c r="B42" s="52"/>
      <c r="D42" s="61"/>
      <c r="E42" s="61"/>
      <c r="F42" s="61"/>
      <c r="G42" s="61"/>
      <c r="H42" s="61"/>
      <c r="I42" s="61"/>
      <c r="J42" s="61"/>
      <c r="K42" s="61"/>
      <c r="L42" s="61"/>
    </row>
    <row r="43" spans="4:12" ht="14.25" customHeight="1">
      <c r="D43" s="57"/>
      <c r="E43" s="57"/>
      <c r="F43" s="57"/>
      <c r="G43" s="57"/>
      <c r="H43" s="57"/>
      <c r="I43" s="57"/>
      <c r="J43" s="57"/>
      <c r="K43" s="57"/>
      <c r="L43" s="57"/>
    </row>
    <row r="44" spans="4:12" ht="14.25" customHeight="1">
      <c r="D44" s="57"/>
      <c r="E44" s="57"/>
      <c r="F44" s="57"/>
      <c r="G44" s="57"/>
      <c r="H44" s="57"/>
      <c r="I44" s="57"/>
      <c r="J44" s="57"/>
      <c r="K44" s="57"/>
      <c r="L44" s="57"/>
    </row>
    <row r="45" spans="4:12" ht="14.25" customHeight="1">
      <c r="D45" s="57"/>
      <c r="E45" s="57"/>
      <c r="F45" s="57"/>
      <c r="G45" s="57"/>
      <c r="H45" s="57"/>
      <c r="I45" s="57"/>
      <c r="J45" s="57"/>
      <c r="K45" s="57"/>
      <c r="L45" s="57"/>
    </row>
    <row r="47" spans="4:12" ht="14.25" customHeight="1">
      <c r="D47" s="61"/>
      <c r="E47" s="61"/>
      <c r="F47" s="61"/>
      <c r="G47" s="61"/>
      <c r="H47" s="61"/>
      <c r="I47" s="61"/>
      <c r="J47" s="61"/>
      <c r="K47" s="61"/>
      <c r="L47" s="61"/>
    </row>
    <row r="48" spans="4:12" ht="14.25" customHeight="1">
      <c r="D48" s="61"/>
      <c r="E48" s="61"/>
      <c r="F48" s="61"/>
      <c r="G48" s="61"/>
      <c r="H48" s="61"/>
      <c r="I48" s="61"/>
      <c r="J48" s="61"/>
      <c r="K48" s="61"/>
      <c r="L48" s="61"/>
    </row>
    <row r="49" spans="4:12" ht="14.25" customHeight="1">
      <c r="D49" s="61"/>
      <c r="E49" s="61"/>
      <c r="F49" s="61"/>
      <c r="G49" s="61"/>
      <c r="H49" s="61"/>
      <c r="I49" s="61"/>
      <c r="J49" s="61"/>
      <c r="K49" s="61"/>
      <c r="L49" s="61"/>
    </row>
    <row r="50" spans="4:12" ht="14.25" customHeight="1">
      <c r="D50" s="61"/>
      <c r="E50" s="61"/>
      <c r="F50" s="61"/>
      <c r="G50" s="61"/>
      <c r="H50" s="61"/>
      <c r="I50" s="61"/>
      <c r="J50" s="61"/>
      <c r="K50" s="61"/>
      <c r="L50" s="61"/>
    </row>
    <row r="51" spans="4:12" ht="14.25" customHeight="1">
      <c r="D51" s="61"/>
      <c r="E51" s="61"/>
      <c r="F51" s="61"/>
      <c r="G51" s="61"/>
      <c r="H51" s="61"/>
      <c r="I51" s="61"/>
      <c r="J51" s="61"/>
      <c r="K51" s="61"/>
      <c r="L51" s="61"/>
    </row>
    <row r="52" spans="4:12" ht="14.25" customHeight="1">
      <c r="D52" s="63"/>
      <c r="E52" s="63"/>
      <c r="F52" s="63"/>
      <c r="G52" s="63"/>
      <c r="H52" s="63"/>
      <c r="I52" s="63"/>
      <c r="J52" s="63"/>
      <c r="K52" s="63"/>
      <c r="L52" s="63"/>
    </row>
    <row r="53" spans="4:12" ht="14.25" customHeight="1">
      <c r="D53" s="63"/>
      <c r="E53" s="63"/>
      <c r="F53" s="63"/>
      <c r="G53" s="63"/>
      <c r="H53" s="63"/>
      <c r="I53" s="63"/>
      <c r="J53" s="63"/>
      <c r="K53" s="63"/>
      <c r="L53" s="61"/>
    </row>
    <row r="54" spans="4:12" ht="14.25" customHeight="1">
      <c r="D54" s="63"/>
      <c r="E54" s="63"/>
      <c r="F54" s="63"/>
      <c r="G54" s="63"/>
      <c r="H54" s="63"/>
      <c r="I54" s="63"/>
      <c r="J54" s="63"/>
      <c r="K54" s="63"/>
      <c r="L54" s="61"/>
    </row>
    <row r="55" spans="2:12" ht="14.25" customHeight="1">
      <c r="B55" s="52"/>
      <c r="D55" s="70"/>
      <c r="E55" s="70"/>
      <c r="F55" s="70"/>
      <c r="G55" s="70"/>
      <c r="H55" s="70"/>
      <c r="I55" s="70"/>
      <c r="J55" s="70"/>
      <c r="K55" s="70"/>
      <c r="L55" s="57"/>
    </row>
    <row r="56" spans="2:12" ht="14.25" customHeight="1">
      <c r="B56" s="4" t="s">
        <v>102</v>
      </c>
      <c r="D56" s="70"/>
      <c r="E56" s="70"/>
      <c r="F56" s="70"/>
      <c r="G56" s="70"/>
      <c r="H56" s="70"/>
      <c r="I56" s="70"/>
      <c r="J56" s="70"/>
      <c r="K56" s="70"/>
      <c r="L56" s="57"/>
    </row>
    <row r="57" spans="2:12" ht="14.25" customHeight="1">
      <c r="B57" s="4" t="s">
        <v>103</v>
      </c>
      <c r="D57" s="70"/>
      <c r="E57" s="70"/>
      <c r="F57" s="70"/>
      <c r="G57" s="70"/>
      <c r="H57" s="70"/>
      <c r="I57" s="70"/>
      <c r="J57" s="70"/>
      <c r="K57" s="70"/>
      <c r="L57" s="57"/>
    </row>
    <row r="58" spans="4:11" ht="14.25" customHeight="1">
      <c r="D58" s="69"/>
      <c r="E58" s="69"/>
      <c r="F58" s="69"/>
      <c r="G58" s="69"/>
      <c r="H58" s="69"/>
      <c r="I58" s="69"/>
      <c r="J58" s="69"/>
      <c r="K58" s="69"/>
    </row>
    <row r="59" spans="4:12" ht="14.25" customHeight="1">
      <c r="D59" s="63"/>
      <c r="E59" s="63"/>
      <c r="F59" s="63"/>
      <c r="G59" s="63"/>
      <c r="H59" s="63"/>
      <c r="I59" s="63"/>
      <c r="J59" s="63"/>
      <c r="K59" s="63"/>
      <c r="L59" s="61"/>
    </row>
    <row r="60" spans="4:12" ht="14.25" customHeight="1">
      <c r="D60" s="63"/>
      <c r="E60" s="63"/>
      <c r="F60" s="63"/>
      <c r="G60" s="63"/>
      <c r="H60" s="63"/>
      <c r="I60" s="63"/>
      <c r="J60" s="63"/>
      <c r="K60" s="63"/>
      <c r="L60" s="61"/>
    </row>
    <row r="61" spans="4:12" ht="14.25" customHeight="1">
      <c r="D61" s="63"/>
      <c r="E61" s="63"/>
      <c r="F61" s="63"/>
      <c r="G61" s="63"/>
      <c r="H61" s="63"/>
      <c r="I61" s="63"/>
      <c r="J61" s="63"/>
      <c r="K61" s="63"/>
      <c r="L61" s="61"/>
    </row>
    <row r="62" spans="4:12" ht="14.25" customHeight="1">
      <c r="D62" s="63"/>
      <c r="E62" s="63"/>
      <c r="F62" s="63"/>
      <c r="G62" s="63"/>
      <c r="H62" s="63"/>
      <c r="I62" s="63"/>
      <c r="J62" s="63"/>
      <c r="K62" s="63"/>
      <c r="L62" s="61"/>
    </row>
    <row r="63" spans="4:12" ht="14.25" customHeight="1">
      <c r="D63" s="63"/>
      <c r="E63" s="63"/>
      <c r="F63" s="63"/>
      <c r="G63" s="63"/>
      <c r="H63" s="63"/>
      <c r="I63" s="63"/>
      <c r="J63" s="63"/>
      <c r="K63" s="63"/>
      <c r="L63" s="61"/>
    </row>
    <row r="64" spans="4:12" ht="14.25" customHeight="1">
      <c r="D64" s="63"/>
      <c r="E64" s="63"/>
      <c r="F64" s="63"/>
      <c r="G64" s="63"/>
      <c r="H64" s="63"/>
      <c r="I64" s="63"/>
      <c r="J64" s="63"/>
      <c r="K64" s="63"/>
      <c r="L64" s="63"/>
    </row>
    <row r="65" spans="4:12" ht="14.25" customHeight="1">
      <c r="D65" s="61"/>
      <c r="E65" s="61"/>
      <c r="F65" s="61"/>
      <c r="G65" s="61"/>
      <c r="H65" s="61"/>
      <c r="I65" s="61"/>
      <c r="J65" s="61"/>
      <c r="K65" s="61"/>
      <c r="L65" s="61"/>
    </row>
    <row r="71" ht="14.25" customHeight="1">
      <c r="B71" s="52"/>
    </row>
    <row r="72" ht="14.25" customHeight="1">
      <c r="B72" s="52"/>
    </row>
  </sheetData>
  <printOptions/>
  <pageMargins left="0.75" right="0.75" top="1" bottom="1" header="0.5" footer="0.5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P60"/>
  <sheetViews>
    <sheetView view="pageBreakPreview" zoomScale="75" zoomScaleNormal="75" zoomScaleSheetLayoutView="75" workbookViewId="0" topLeftCell="A25">
      <selection activeCell="H60" sqref="H60"/>
    </sheetView>
  </sheetViews>
  <sheetFormatPr defaultColWidth="9.00390625" defaultRowHeight="15.75"/>
  <cols>
    <col min="1" max="1" width="0.37109375" style="1" customWidth="1"/>
    <col min="2" max="2" width="2.375" style="1" customWidth="1"/>
    <col min="3" max="3" width="3.25390625" style="1" customWidth="1"/>
    <col min="4" max="4" width="13.75390625" style="1" customWidth="1"/>
    <col min="5" max="6" width="9.00390625" style="1" customWidth="1"/>
    <col min="7" max="7" width="10.75390625" style="1" customWidth="1"/>
    <col min="8" max="8" width="18.625" style="1" bestFit="1" customWidth="1"/>
    <col min="9" max="9" width="1.625" style="1" customWidth="1"/>
    <col min="10" max="10" width="16.125" style="1" customWidth="1"/>
    <col min="11" max="12" width="9.00390625" style="1" customWidth="1"/>
    <col min="13" max="13" width="10.75390625" style="1" bestFit="1" customWidth="1"/>
    <col min="14" max="14" width="1.00390625" style="1" customWidth="1"/>
    <col min="15" max="15" width="10.75390625" style="1" bestFit="1" customWidth="1"/>
    <col min="16" max="16" width="10.50390625" style="1" bestFit="1" customWidth="1"/>
    <col min="17" max="16384" width="9.00390625" style="1" customWidth="1"/>
  </cols>
  <sheetData>
    <row r="1" spans="3:9" ht="15.75">
      <c r="C1" s="3" t="s">
        <v>0</v>
      </c>
      <c r="I1" s="20"/>
    </row>
    <row r="2" spans="3:9" ht="15.75">
      <c r="C2" s="3" t="s">
        <v>1</v>
      </c>
      <c r="I2" s="20"/>
    </row>
    <row r="3" spans="3:9" ht="5.25" customHeight="1">
      <c r="C3" s="4"/>
      <c r="I3" s="20"/>
    </row>
    <row r="4" spans="3:9" ht="15.75">
      <c r="C4" s="3" t="s">
        <v>104</v>
      </c>
      <c r="I4" s="20"/>
    </row>
    <row r="5" spans="3:9" ht="15.75">
      <c r="C5" s="3" t="s">
        <v>105</v>
      </c>
      <c r="I5" s="20"/>
    </row>
    <row r="6" spans="3:10" ht="15.75">
      <c r="C6" s="1" t="s">
        <v>4</v>
      </c>
      <c r="H6" s="7"/>
      <c r="I6" s="76"/>
      <c r="J6" s="7"/>
    </row>
    <row r="7" spans="8:10" ht="15.75">
      <c r="H7" s="8" t="s">
        <v>106</v>
      </c>
      <c r="I7" s="76"/>
      <c r="J7" s="7" t="s">
        <v>107</v>
      </c>
    </row>
    <row r="8" spans="8:10" ht="15.75">
      <c r="H8" s="8" t="s">
        <v>108</v>
      </c>
      <c r="I8" s="76"/>
      <c r="J8" s="7" t="s">
        <v>108</v>
      </c>
    </row>
    <row r="9" spans="8:10" ht="15.75">
      <c r="H9" s="10" t="s">
        <v>10</v>
      </c>
      <c r="I9" s="38"/>
      <c r="J9" s="10" t="s">
        <v>11</v>
      </c>
    </row>
    <row r="10" spans="8:10" ht="15.75">
      <c r="H10" s="8" t="s">
        <v>12</v>
      </c>
      <c r="I10" s="26"/>
      <c r="J10" s="8" t="s">
        <v>12</v>
      </c>
    </row>
    <row r="11" spans="3:9" ht="15.75">
      <c r="C11" s="4" t="s">
        <v>109</v>
      </c>
      <c r="I11" s="20"/>
    </row>
    <row r="12" spans="3:10" ht="15.75">
      <c r="C12" s="1" t="s">
        <v>110</v>
      </c>
      <c r="H12" s="2">
        <v>-3014</v>
      </c>
      <c r="I12" s="16"/>
      <c r="J12" s="15">
        <v>13587</v>
      </c>
    </row>
    <row r="13" spans="9:10" ht="15.75">
      <c r="I13" s="20"/>
      <c r="J13" s="15"/>
    </row>
    <row r="14" spans="3:12" ht="15.75">
      <c r="C14" s="1" t="s">
        <v>111</v>
      </c>
      <c r="H14" s="2"/>
      <c r="I14" s="2"/>
      <c r="J14" s="2"/>
      <c r="K14" s="2"/>
      <c r="L14" s="2"/>
    </row>
    <row r="15" spans="4:12" ht="15.75">
      <c r="D15" s="1" t="s">
        <v>112</v>
      </c>
      <c r="H15" s="2">
        <v>2890</v>
      </c>
      <c r="I15" s="2"/>
      <c r="J15" s="2">
        <v>3422</v>
      </c>
      <c r="K15" s="2"/>
      <c r="L15" s="2"/>
    </row>
    <row r="16" spans="4:12" ht="15.75">
      <c r="D16" s="1" t="s">
        <v>113</v>
      </c>
      <c r="H16" s="2">
        <v>-24</v>
      </c>
      <c r="I16" s="2"/>
      <c r="J16" s="2">
        <v>0</v>
      </c>
      <c r="K16" s="2"/>
      <c r="L16" s="2"/>
    </row>
    <row r="17" spans="4:12" ht="15.75">
      <c r="D17" s="1" t="s">
        <v>114</v>
      </c>
      <c r="H17" s="36">
        <v>13</v>
      </c>
      <c r="I17" s="2"/>
      <c r="J17" s="2">
        <v>2089</v>
      </c>
      <c r="K17" s="2"/>
      <c r="L17" s="2"/>
    </row>
    <row r="18" spans="4:12" ht="15.75">
      <c r="D18" s="1" t="s">
        <v>115</v>
      </c>
      <c r="H18" s="2">
        <v>2583</v>
      </c>
      <c r="I18" s="2"/>
      <c r="J18" s="2">
        <v>5404</v>
      </c>
      <c r="K18" s="2"/>
      <c r="L18" s="2"/>
    </row>
    <row r="19" spans="4:12" ht="15.75">
      <c r="D19" s="1" t="s">
        <v>116</v>
      </c>
      <c r="H19" s="36">
        <v>251</v>
      </c>
      <c r="I19" s="2"/>
      <c r="J19" s="2">
        <v>1408</v>
      </c>
      <c r="K19" s="2"/>
      <c r="L19" s="2"/>
    </row>
    <row r="20" spans="4:12" ht="15.75">
      <c r="D20" s="1" t="s">
        <v>117</v>
      </c>
      <c r="H20" s="36">
        <v>502</v>
      </c>
      <c r="I20" s="2"/>
      <c r="J20" s="2">
        <v>0</v>
      </c>
      <c r="K20" s="2"/>
      <c r="L20" s="2"/>
    </row>
    <row r="21" spans="4:12" ht="15.75">
      <c r="D21" s="1" t="s">
        <v>118</v>
      </c>
      <c r="H21" s="36">
        <v>0</v>
      </c>
      <c r="I21" s="2"/>
      <c r="J21" s="2">
        <v>116</v>
      </c>
      <c r="K21" s="2"/>
      <c r="L21" s="2"/>
    </row>
    <row r="22" spans="4:12" ht="15.75">
      <c r="D22" s="1" t="s">
        <v>119</v>
      </c>
      <c r="H22" s="36">
        <v>0</v>
      </c>
      <c r="I22" s="2"/>
      <c r="J22" s="2">
        <v>-33238</v>
      </c>
      <c r="K22" s="2"/>
      <c r="L22" s="2"/>
    </row>
    <row r="23" spans="4:12" ht="15.75">
      <c r="D23" s="1" t="s">
        <v>120</v>
      </c>
      <c r="H23" s="36">
        <v>1387</v>
      </c>
      <c r="I23" s="2"/>
      <c r="J23" s="2">
        <v>0</v>
      </c>
      <c r="K23" s="2"/>
      <c r="L23" s="2"/>
    </row>
    <row r="24" spans="4:12" ht="15.75">
      <c r="D24" s="1" t="s">
        <v>121</v>
      </c>
      <c r="H24" s="22">
        <v>0</v>
      </c>
      <c r="I24" s="2"/>
      <c r="J24" s="22">
        <v>-1513</v>
      </c>
      <c r="K24" s="2"/>
      <c r="L24" s="2"/>
    </row>
    <row r="25" spans="8:12" ht="15.75">
      <c r="H25" s="2">
        <f>SUM(H12:H24)</f>
        <v>4588</v>
      </c>
      <c r="I25" s="2"/>
      <c r="J25" s="2">
        <f>SUM(J12:J24)</f>
        <v>-8725</v>
      </c>
      <c r="K25" s="2"/>
      <c r="L25" s="2"/>
    </row>
    <row r="26" spans="4:10" ht="15.75">
      <c r="D26" s="1" t="s">
        <v>122</v>
      </c>
      <c r="H26" s="2"/>
      <c r="I26" s="16"/>
      <c r="J26" s="2"/>
    </row>
    <row r="27" spans="4:10" ht="15.75">
      <c r="D27" s="77" t="s">
        <v>123</v>
      </c>
      <c r="H27" s="2">
        <v>-776</v>
      </c>
      <c r="I27" s="16"/>
      <c r="J27" s="2">
        <v>1070</v>
      </c>
    </row>
    <row r="28" spans="4:10" ht="15.75">
      <c r="D28" s="77" t="s">
        <v>124</v>
      </c>
      <c r="H28" s="2">
        <v>-4466</v>
      </c>
      <c r="I28" s="16"/>
      <c r="J28" s="2">
        <v>1111</v>
      </c>
    </row>
    <row r="29" spans="4:10" ht="15.75">
      <c r="D29" s="77" t="s">
        <v>125</v>
      </c>
      <c r="H29" s="22">
        <v>4755</v>
      </c>
      <c r="I29" s="16"/>
      <c r="J29" s="22">
        <v>1784</v>
      </c>
    </row>
    <row r="30" spans="3:10" ht="15.75">
      <c r="C30" s="1" t="s">
        <v>126</v>
      </c>
      <c r="D30" s="77"/>
      <c r="H30" s="2">
        <f>SUM(H25:H29)</f>
        <v>4101</v>
      </c>
      <c r="I30" s="2">
        <f>SUM(I26:I29)</f>
        <v>0</v>
      </c>
      <c r="J30" s="2">
        <f>SUM(J25:J29)</f>
        <v>-4760</v>
      </c>
    </row>
    <row r="31" spans="4:10" ht="15.75">
      <c r="D31" s="1" t="s">
        <v>127</v>
      </c>
      <c r="H31" s="2">
        <v>-4079</v>
      </c>
      <c r="I31" s="16"/>
      <c r="J31" s="2">
        <v>0</v>
      </c>
    </row>
    <row r="32" spans="4:10" ht="15.75">
      <c r="D32" s="1" t="s">
        <v>128</v>
      </c>
      <c r="H32" s="2">
        <v>-131</v>
      </c>
      <c r="I32" s="16"/>
      <c r="J32" s="36">
        <v>0</v>
      </c>
    </row>
    <row r="33" spans="4:10" ht="15.75">
      <c r="D33" s="1" t="s">
        <v>129</v>
      </c>
      <c r="H33" s="2">
        <v>-281</v>
      </c>
      <c r="I33" s="16"/>
      <c r="J33" s="36">
        <v>0</v>
      </c>
    </row>
    <row r="34" spans="3:10" ht="15.75">
      <c r="C34" s="25" t="s">
        <v>130</v>
      </c>
      <c r="D34" s="77"/>
      <c r="H34" s="41">
        <f>SUM(H30:H33)</f>
        <v>-390</v>
      </c>
      <c r="I34" s="41">
        <f>SUM(I30:I31)</f>
        <v>0</v>
      </c>
      <c r="J34" s="41">
        <f>SUM(J30:J31)</f>
        <v>-4760</v>
      </c>
    </row>
    <row r="35" ht="8.25" customHeight="1"/>
    <row r="36" spans="3:10" ht="15.75">
      <c r="C36" s="4" t="s">
        <v>131</v>
      </c>
      <c r="H36" s="2"/>
      <c r="I36" s="16"/>
      <c r="J36" s="2"/>
    </row>
    <row r="37" spans="4:10" ht="15.75">
      <c r="D37" s="1" t="s">
        <v>132</v>
      </c>
      <c r="H37" s="36">
        <v>-250</v>
      </c>
      <c r="I37" s="17"/>
      <c r="J37" s="36">
        <v>0</v>
      </c>
    </row>
    <row r="38" spans="4:10" ht="15.75">
      <c r="D38" s="1" t="s">
        <v>133</v>
      </c>
      <c r="H38" s="36">
        <v>24</v>
      </c>
      <c r="I38" s="17"/>
      <c r="J38" s="36">
        <v>0</v>
      </c>
    </row>
    <row r="39" spans="4:10" ht="15.75">
      <c r="D39" s="1" t="s">
        <v>134</v>
      </c>
      <c r="H39" s="78">
        <f>SUM(H37:H38)</f>
        <v>-226</v>
      </c>
      <c r="I39" s="79">
        <f>SUM(I37:I37)</f>
        <v>0</v>
      </c>
      <c r="J39" s="78">
        <f>SUM(J37:J37)</f>
        <v>0</v>
      </c>
    </row>
    <row r="40" spans="8:10" ht="8.25" customHeight="1">
      <c r="H40" s="2"/>
      <c r="I40" s="16"/>
      <c r="J40" s="2"/>
    </row>
    <row r="41" spans="3:10" ht="15.75">
      <c r="C41" s="4" t="s">
        <v>135</v>
      </c>
      <c r="H41" s="2"/>
      <c r="I41" s="16"/>
      <c r="J41" s="2"/>
    </row>
    <row r="42" spans="3:10" ht="15.75">
      <c r="C42" s="4"/>
      <c r="D42" s="1" t="s">
        <v>136</v>
      </c>
      <c r="H42" s="2">
        <v>-2</v>
      </c>
      <c r="I42" s="16"/>
      <c r="J42" s="2">
        <v>0</v>
      </c>
    </row>
    <row r="43" spans="3:10" ht="15.75">
      <c r="C43" s="4"/>
      <c r="D43" s="1" t="s">
        <v>137</v>
      </c>
      <c r="H43" s="2">
        <v>0</v>
      </c>
      <c r="I43" s="16"/>
      <c r="J43" s="80">
        <v>-101</v>
      </c>
    </row>
    <row r="44" spans="4:15" ht="15.75">
      <c r="D44" s="1" t="s">
        <v>138</v>
      </c>
      <c r="H44" s="36">
        <v>0</v>
      </c>
      <c r="I44" s="16"/>
      <c r="J44" s="36">
        <v>21394</v>
      </c>
      <c r="M44" s="1" t="s">
        <v>139</v>
      </c>
      <c r="O44" s="1" t="s">
        <v>140</v>
      </c>
    </row>
    <row r="45" spans="4:10" ht="15.75">
      <c r="D45" s="1" t="s">
        <v>141</v>
      </c>
      <c r="H45" s="36">
        <v>0</v>
      </c>
      <c r="I45" s="16"/>
      <c r="J45" s="36">
        <v>19224</v>
      </c>
    </row>
    <row r="46" spans="4:16" ht="15.75">
      <c r="D46" s="1" t="s">
        <v>142</v>
      </c>
      <c r="H46" s="41">
        <f>SUM(H42:H45)</f>
        <v>-2</v>
      </c>
      <c r="I46" s="41">
        <f>SUM(I43:I44)</f>
        <v>0</v>
      </c>
      <c r="J46" s="78">
        <f>SUM(J43:J45)</f>
        <v>40517</v>
      </c>
      <c r="M46" s="12" t="s">
        <v>143</v>
      </c>
      <c r="N46" s="12"/>
      <c r="O46" s="12" t="s">
        <v>143</v>
      </c>
      <c r="P46" s="12" t="s">
        <v>144</v>
      </c>
    </row>
    <row r="47" spans="8:10" ht="7.5" customHeight="1">
      <c r="H47" s="2"/>
      <c r="I47" s="16"/>
      <c r="J47" s="2"/>
    </row>
    <row r="48" spans="3:16" ht="15.75">
      <c r="C48" s="4" t="s">
        <v>145</v>
      </c>
      <c r="H48" s="2">
        <f>+H46+H39+H34</f>
        <v>-618</v>
      </c>
      <c r="I48" s="2">
        <f>+I46+I39+I34</f>
        <v>0</v>
      </c>
      <c r="J48" s="2">
        <f>+J46+J39+J34</f>
        <v>35757</v>
      </c>
      <c r="L48" s="1" t="s">
        <v>146</v>
      </c>
      <c r="M48" s="1">
        <f>+'[2]Detail CBS'!R247</f>
        <v>11186457</v>
      </c>
      <c r="O48" s="1">
        <v>11177555</v>
      </c>
      <c r="P48" s="1">
        <f>+M48-O48</f>
        <v>8902</v>
      </c>
    </row>
    <row r="49" spans="3:10" ht="15.75">
      <c r="C49" s="4" t="s">
        <v>147</v>
      </c>
      <c r="H49" s="2">
        <v>-9</v>
      </c>
      <c r="I49" s="2"/>
      <c r="J49" s="2">
        <v>0</v>
      </c>
    </row>
    <row r="50" spans="3:16" ht="15.75">
      <c r="C50" s="4" t="s">
        <v>148</v>
      </c>
      <c r="H50" s="2">
        <v>-12795</v>
      </c>
      <c r="I50" s="16"/>
      <c r="J50" s="2">
        <v>-47060</v>
      </c>
      <c r="L50" s="1" t="s">
        <v>149</v>
      </c>
      <c r="M50" s="81">
        <f>+'[2]Detail CBS'!R241</f>
        <v>14706719</v>
      </c>
      <c r="N50" s="81"/>
      <c r="O50" s="81">
        <v>13385337</v>
      </c>
      <c r="P50" s="81">
        <f>+M50-O50</f>
        <v>1321382</v>
      </c>
    </row>
    <row r="51" spans="3:16" ht="17.25" customHeight="1" thickBot="1">
      <c r="C51" s="4" t="s">
        <v>150</v>
      </c>
      <c r="H51" s="32">
        <f>SUM(H48:H50)</f>
        <v>-13422</v>
      </c>
      <c r="I51" s="16"/>
      <c r="J51" s="32">
        <f>SUM(J48:J50)</f>
        <v>-11303</v>
      </c>
      <c r="M51" s="1">
        <f>SUM(M48:M50)</f>
        <v>25893176</v>
      </c>
      <c r="O51" s="1">
        <f>SUM(O48:O50)</f>
        <v>24562892</v>
      </c>
      <c r="P51" s="20">
        <f>SUM(P48:P50)</f>
        <v>1330284</v>
      </c>
    </row>
    <row r="52" spans="8:16" ht="15.75">
      <c r="H52" s="2"/>
      <c r="I52" s="16"/>
      <c r="J52" s="2"/>
      <c r="L52" s="1" t="s">
        <v>151</v>
      </c>
      <c r="P52" s="1">
        <v>-3000000</v>
      </c>
    </row>
    <row r="53" spans="8:14" ht="15.75">
      <c r="H53" s="21"/>
      <c r="J53" s="21"/>
      <c r="M53" s="15"/>
      <c r="N53" s="15"/>
    </row>
    <row r="54" spans="8:14" ht="15.75">
      <c r="H54" s="21"/>
      <c r="J54" s="21"/>
      <c r="M54" s="15"/>
      <c r="N54" s="15"/>
    </row>
    <row r="55" spans="3:10" ht="15.75">
      <c r="C55" s="4" t="s">
        <v>152</v>
      </c>
      <c r="G55" s="12"/>
      <c r="J55" s="15"/>
    </row>
    <row r="56" spans="3:10" ht="15.75">
      <c r="C56" s="4" t="s">
        <v>153</v>
      </c>
      <c r="J56" s="15"/>
    </row>
    <row r="57" ht="15.75">
      <c r="J57" s="15"/>
    </row>
    <row r="58" ht="15.75">
      <c r="J58" s="15"/>
    </row>
    <row r="59" ht="15.75">
      <c r="J59" s="15"/>
    </row>
    <row r="60" ht="15.75">
      <c r="J60" s="15"/>
    </row>
  </sheetData>
  <printOptions/>
  <pageMargins left="1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Erica S. Fernando</cp:lastModifiedBy>
  <cp:lastPrinted>2005-02-21T07:13:26Z</cp:lastPrinted>
  <dcterms:created xsi:type="dcterms:W3CDTF">2005-02-18T06:57:07Z</dcterms:created>
  <dcterms:modified xsi:type="dcterms:W3CDTF">2005-02-24T18:15:43Z</dcterms:modified>
  <cp:category/>
  <cp:version/>
  <cp:contentType/>
  <cp:contentStatus/>
</cp:coreProperties>
</file>