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31" windowWidth="9375" windowHeight="4185" tabRatio="1000" firstSheet="6" activeTab="6"/>
  </bookViews>
  <sheets>
    <sheet name="0000" sheetId="1" state="veryHidden" r:id="rId1"/>
    <sheet name="1000" sheetId="2" state="veryHidden" r:id="rId2"/>
    <sheet name="2000" sheetId="3" state="veryHidden" r:id="rId3"/>
    <sheet name="3000" sheetId="4" state="veryHidden" r:id="rId4"/>
    <sheet name="4000" sheetId="5" state="veryHidden" r:id="rId5"/>
    <sheet name="5000" sheetId="6" state="veryHidden" r:id="rId6"/>
    <sheet name="Income statement" sheetId="7" r:id="rId7"/>
    <sheet name="BalanceSheet" sheetId="8" r:id="rId8"/>
    <sheet name="ChangesinEquity" sheetId="9" r:id="rId9"/>
    <sheet name="CashFlowStatement" sheetId="10" r:id="rId10"/>
  </sheets>
  <definedNames>
    <definedName name="checked">#REF!</definedName>
    <definedName name="ok">#REF!</definedName>
    <definedName name="_xlnm.Print_Area" localSheetId="9">'CashFlowStatement'!$A$1:$I$48</definedName>
  </definedNames>
  <calcPr fullCalcOnLoad="1"/>
</workbook>
</file>

<file path=xl/sharedStrings.xml><?xml version="1.0" encoding="utf-8"?>
<sst xmlns="http://schemas.openxmlformats.org/spreadsheetml/2006/main" count="128" uniqueCount="109">
  <si>
    <t>RM'000</t>
  </si>
  <si>
    <t>Taxation</t>
  </si>
  <si>
    <t>Current Assets</t>
  </si>
  <si>
    <t xml:space="preserve">    Trade Debtors</t>
  </si>
  <si>
    <t xml:space="preserve">    Other Debtors, Deposits and Prepayments</t>
  </si>
  <si>
    <t>Current Liabilities</t>
  </si>
  <si>
    <t xml:space="preserve">    Short Term Borrowings</t>
  </si>
  <si>
    <t xml:space="preserve">    Trade Creditors</t>
  </si>
  <si>
    <t xml:space="preserve">    Other Creditors and Accruals</t>
  </si>
  <si>
    <t xml:space="preserve">    Provision for Taxation</t>
  </si>
  <si>
    <t xml:space="preserve">   </t>
  </si>
  <si>
    <t>Shareholders Funds</t>
  </si>
  <si>
    <t>Share Capital</t>
  </si>
  <si>
    <t>Reserves</t>
  </si>
  <si>
    <t xml:space="preserve">    Share Premium</t>
  </si>
  <si>
    <t xml:space="preserve">    Capital Reserve</t>
  </si>
  <si>
    <t xml:space="preserve">    Merger Reserve</t>
  </si>
  <si>
    <t xml:space="preserve">    Accumulated Losses</t>
  </si>
  <si>
    <t>General Insurance Fund and Insurance Claims Provision</t>
  </si>
  <si>
    <t>Net Tangible Assets Per Share (RM)</t>
  </si>
  <si>
    <t>Total</t>
  </si>
  <si>
    <t xml:space="preserve">(Audited) </t>
  </si>
  <si>
    <t>Property, Plant And Equipment</t>
  </si>
  <si>
    <t xml:space="preserve">    Inventories</t>
  </si>
  <si>
    <t xml:space="preserve">    Cash And Bank Balances</t>
  </si>
  <si>
    <t>Revenue</t>
  </si>
  <si>
    <t xml:space="preserve">    Tax Recoverable</t>
  </si>
  <si>
    <t>3 months ended</t>
  </si>
  <si>
    <t xml:space="preserve">CONDENSED CONSOLIDATED STATEMENTS OF CHANGES IN EQUITY </t>
  </si>
  <si>
    <t>Share</t>
  </si>
  <si>
    <t>Capital</t>
  </si>
  <si>
    <t xml:space="preserve">Share </t>
  </si>
  <si>
    <t>Premium</t>
  </si>
  <si>
    <t>Reserve</t>
  </si>
  <si>
    <t>Merger</t>
  </si>
  <si>
    <t xml:space="preserve">Accumulated </t>
  </si>
  <si>
    <t>losses</t>
  </si>
  <si>
    <t>Interest expense</t>
  </si>
  <si>
    <t xml:space="preserve">Unaudited Condensed Consolidated Income Statement </t>
  </si>
  <si>
    <r>
      <t xml:space="preserve">PanGlobal Berhad </t>
    </r>
    <r>
      <rPr>
        <sz val="10"/>
        <rFont val="Bookman Old Style"/>
        <family val="1"/>
      </rPr>
      <t>(4759-H)</t>
    </r>
  </si>
  <si>
    <r>
      <t xml:space="preserve">PanGlobal Berhad  </t>
    </r>
    <r>
      <rPr>
        <sz val="10"/>
        <rFont val="Bookman Old Style"/>
        <family val="1"/>
      </rPr>
      <t>(4759-H)</t>
    </r>
  </si>
  <si>
    <t>Investment Properties</t>
  </si>
  <si>
    <t>Other Investments</t>
  </si>
  <si>
    <t>Exploration, Evaluation and Development Expenditure</t>
  </si>
  <si>
    <t>Long Term Receivable</t>
  </si>
  <si>
    <t xml:space="preserve">CONSOLIDATED BALANCE SHEET </t>
  </si>
  <si>
    <t xml:space="preserve">As At </t>
  </si>
  <si>
    <t xml:space="preserve">The condensed consolidated income statement should be read in conjunction   </t>
  </si>
  <si>
    <t xml:space="preserve">    Hire Purchase Creditors</t>
  </si>
  <si>
    <t xml:space="preserve">    Provision for retirement benefits</t>
  </si>
  <si>
    <t>Long Term and Deferred Liabilities</t>
  </si>
  <si>
    <t xml:space="preserve">    Deferred Taxation</t>
  </si>
  <si>
    <t>Loss after taxation</t>
  </si>
  <si>
    <t>Basic earnings/(loss) per share (sen)</t>
  </si>
  <si>
    <t>Year ended</t>
  </si>
  <si>
    <t>Profit/(loss) before taxation</t>
  </si>
  <si>
    <t xml:space="preserve">    Short Term Investments</t>
  </si>
  <si>
    <t xml:space="preserve">(Unaudited) </t>
  </si>
  <si>
    <t xml:space="preserve">    Long Term Borrowings</t>
  </si>
  <si>
    <t>Diluted earnings/(loss) per share (sen)</t>
  </si>
  <si>
    <t xml:space="preserve">    Provision for premium on redemption of loan stocks</t>
  </si>
  <si>
    <t>Balance as at 1 January 2005</t>
  </si>
  <si>
    <t>2005</t>
  </si>
  <si>
    <t>Operating profit/(loss)</t>
  </si>
  <si>
    <t>Sept 2004(cum)</t>
  </si>
  <si>
    <t>31 December 2005</t>
  </si>
  <si>
    <t xml:space="preserve">Deferred Tax Assets </t>
  </si>
  <si>
    <t xml:space="preserve">    Deferred mining costs</t>
  </si>
  <si>
    <t>Net Current Assets/(Liabilities)</t>
  </si>
  <si>
    <t xml:space="preserve">For the period ended 31 March 2006 </t>
  </si>
  <si>
    <t>31 March</t>
  </si>
  <si>
    <t>2006</t>
  </si>
  <si>
    <t>with the audited financial statements for the year ended 31 December 2005.</t>
  </si>
  <si>
    <t>AS AT 31 MARCH 2006</t>
  </si>
  <si>
    <t>31 March 2006</t>
  </si>
  <si>
    <t>Balance as at 1 January 2006</t>
  </si>
  <si>
    <t>Balance as at 31 March 2006</t>
  </si>
  <si>
    <t>Balance as at 31 March 2005</t>
  </si>
  <si>
    <t>31 Mar 2006</t>
  </si>
  <si>
    <t>31 Mar 2005</t>
  </si>
  <si>
    <t>Profit/(loss) for the period</t>
  </si>
  <si>
    <t>Attributable to:</t>
  </si>
  <si>
    <t>Equity holders of the parent</t>
  </si>
  <si>
    <t>Minority interest</t>
  </si>
  <si>
    <t xml:space="preserve">Unaudited Condensed Consolidated Cash Flow Statement </t>
  </si>
  <si>
    <t xml:space="preserve">For the financial period ended 31 March 2006 </t>
  </si>
  <si>
    <t>Loss before taxation</t>
  </si>
  <si>
    <t>Adjustments for non-cash flow: -</t>
  </si>
  <si>
    <t>Non-cash items</t>
  </si>
  <si>
    <t>Operating profit/(loss) before changes in working capital</t>
  </si>
  <si>
    <t>Net change in assets</t>
  </si>
  <si>
    <t>Net change in liabilities</t>
  </si>
  <si>
    <t xml:space="preserve">Cash generated from operations </t>
  </si>
  <si>
    <t>Interest and dividend received</t>
  </si>
  <si>
    <t>Net claims paid</t>
  </si>
  <si>
    <t>Tax paid</t>
  </si>
  <si>
    <t>Net cash from operating activities</t>
  </si>
  <si>
    <t>Investing Activities</t>
  </si>
  <si>
    <t>Other investments</t>
  </si>
  <si>
    <t>Net cash flows (used in)/from investing activities</t>
  </si>
  <si>
    <t>Financing Activities</t>
  </si>
  <si>
    <t>Payment of interest expense</t>
  </si>
  <si>
    <t>Repayment of hire purchase creditors</t>
  </si>
  <si>
    <t>Net cash flows (used in)/from financing activities</t>
  </si>
  <si>
    <t>Net Change in Cash &amp; Cash Equivalents</t>
  </si>
  <si>
    <t xml:space="preserve">Cash &amp; Cash Equivalents at 1 January </t>
  </si>
  <si>
    <t>Cash &amp; Cash Equivalents at 31 March</t>
  </si>
  <si>
    <t xml:space="preserve">The condensed consolidated cash flow statement should be read in conjunction with   </t>
  </si>
  <si>
    <t>the audited financial statements for the year ended 31 December 2005.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</si>
</sst>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&quot;$&quot;#,##0.00;[Red]\-&quot;$&quot;#,##0.00"/>
    <numFmt numFmtId="167" formatCode="0%;\(0%\)"/>
    <numFmt numFmtId="168" formatCode="_(* #,##0,,_);_(* \(#,##0,,\);_(* &quot;-&quot;_)"/>
    <numFmt numFmtId="169" formatCode="&quot;$&quot;#,##0,;[Red]\(&quot;$&quot;#,##0,\);&quot;&quot;"/>
    <numFmt numFmtId="170" formatCode="#,##0,_);[Red]\(#,##0,\)"/>
    <numFmt numFmtId="171" formatCode="0.0%;\ \(0.0%\)"/>
    <numFmt numFmtId="172" formatCode="&quot;               &quot;@"/>
    <numFmt numFmtId="173" formatCode="&quot;                    &quot;@"/>
    <numFmt numFmtId="174" formatCode="&quot;                  &quot;@"/>
    <numFmt numFmtId="175" formatCode="&quot;             &quot;@"/>
    <numFmt numFmtId="176" formatCode="&quot;          &quot;@"/>
    <numFmt numFmtId="177" formatCode="_(* #,##0.0_);_(* \(#,##0.0\);_(* &quot;-&quot;??_);_(@_)"/>
    <numFmt numFmtId="178" formatCode="0.0"/>
    <numFmt numFmtId="179" formatCode="0.000"/>
    <numFmt numFmtId="180" formatCode="_(* #,##0.000_);_(* \(#,##0.000\);_(* &quot;-&quot;??_);_(@_)"/>
    <numFmt numFmtId="181" formatCode="_(* #,##0.0000_);_(* \(#,##0.0000\);_(* &quot;-&quot;??_);_(@_)"/>
    <numFmt numFmtId="182" formatCode="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/d/yyyy"/>
    <numFmt numFmtId="187" formatCode="&quot;RM&quot;#,##0_);\(&quot;RM&quot;#,##0\)"/>
    <numFmt numFmtId="188" formatCode="&quot;RM&quot;#,##0_);[Red]\(&quot;RM&quot;#,##0\)"/>
    <numFmt numFmtId="189" formatCode="&quot;RM&quot;#,##0.00_);\(&quot;RM&quot;#,##0.00\)"/>
    <numFmt numFmtId="190" formatCode="&quot;RM&quot;#,##0.00_);[Red]\(&quot;RM&quot;#,##0.00\)"/>
    <numFmt numFmtId="191" formatCode="_(&quot;RM&quot;* #,##0_);_(&quot;RM&quot;* \(#,##0\);_(&quot;RM&quot;* &quot;-&quot;_);_(@_)"/>
    <numFmt numFmtId="192" formatCode="_(&quot;RM&quot;* #,##0.00_);_(&quot;RM&quot;* \(#,##0.00\);_(&quot;RM&quot;* &quot;-&quot;??_);_(@_)"/>
    <numFmt numFmtId="193" formatCode="#,##0;[Red]\(#,##0\)"/>
    <numFmt numFmtId="194" formatCode="_(* #,##0.0_);_(* \(#,##0.0\);_(* &quot;-&quot;?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Tms Rmn"/>
      <family val="0"/>
    </font>
    <font>
      <sz val="10"/>
      <color indexed="8"/>
      <name val="Arial"/>
      <family val="2"/>
    </font>
    <font>
      <u val="single"/>
      <sz val="20"/>
      <color indexed="36"/>
      <name val="Times New Roman"/>
      <family val="1"/>
    </font>
    <font>
      <b/>
      <sz val="12"/>
      <name val="Arial"/>
      <family val="2"/>
    </font>
    <font>
      <u val="single"/>
      <sz val="20"/>
      <color indexed="12"/>
      <name val="Times New Roman"/>
      <family val="1"/>
    </font>
    <font>
      <b/>
      <i/>
      <sz val="8"/>
      <name val="Arial"/>
      <family val="0"/>
    </font>
    <font>
      <b/>
      <sz val="9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i/>
      <sz val="10"/>
      <name val="Bookman Old Style"/>
      <family val="1"/>
    </font>
    <font>
      <sz val="13"/>
      <name val="Bookman Old Style"/>
      <family val="1"/>
    </font>
    <font>
      <sz val="12"/>
      <name val="Arial"/>
      <family val="0"/>
    </font>
    <font>
      <b/>
      <sz val="14"/>
      <name val="Bookman Old Style"/>
      <family val="1"/>
    </font>
    <font>
      <sz val="11"/>
      <name val="Bookman Old Style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 applyBorder="0" applyAlignment="0">
      <protection/>
    </xf>
    <xf numFmtId="171" fontId="0" fillId="0" borderId="0" applyFill="0" applyBorder="0" applyAlignment="0">
      <protection/>
    </xf>
    <xf numFmtId="172" fontId="0" fillId="0" borderId="0" applyFill="0" applyBorder="0" applyAlignment="0">
      <protection/>
    </xf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170" fontId="0" fillId="0" borderId="0" applyFill="0" applyBorder="0" applyAlignment="0">
      <protection/>
    </xf>
    <xf numFmtId="175" fontId="0" fillId="0" borderId="0" applyFill="0" applyBorder="0" applyAlignment="0">
      <protection/>
    </xf>
    <xf numFmtId="171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5" fillId="0" borderId="1">
      <alignment/>
      <protection/>
    </xf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6" fillId="0" borderId="0" applyFill="0" applyBorder="0" applyAlignment="0">
      <protection/>
    </xf>
    <xf numFmtId="170" fontId="0" fillId="0" borderId="0" applyFill="0" applyBorder="0" applyAlignment="0">
      <protection/>
    </xf>
    <xf numFmtId="171" fontId="0" fillId="0" borderId="0" applyFill="0" applyBorder="0" applyAlignment="0">
      <protection/>
    </xf>
    <xf numFmtId="170" fontId="0" fillId="0" borderId="0" applyFill="0" applyBorder="0" applyAlignment="0">
      <protection/>
    </xf>
    <xf numFmtId="175" fontId="0" fillId="0" borderId="0" applyFill="0" applyBorder="0" applyAlignment="0">
      <protection/>
    </xf>
    <xf numFmtId="171" fontId="0" fillId="0" borderId="0" applyFill="0" applyBorder="0" applyAlignment="0">
      <protection/>
    </xf>
    <xf numFmtId="0" fontId="7" fillId="0" borderId="0" applyNumberFormat="0" applyFill="0" applyBorder="0" applyAlignment="0" applyProtection="0"/>
    <xf numFmtId="0" fontId="8" fillId="0" borderId="2" applyNumberFormat="0" applyAlignment="0" applyProtection="0"/>
    <xf numFmtId="0" fontId="8" fillId="0" borderId="3">
      <alignment horizontal="left" vertical="center"/>
      <protection/>
    </xf>
    <xf numFmtId="0" fontId="9" fillId="0" borderId="0" applyNumberFormat="0" applyFill="0" applyBorder="0" applyAlignment="0" applyProtection="0"/>
    <xf numFmtId="170" fontId="0" fillId="0" borderId="0" applyFill="0" applyBorder="0" applyAlignment="0">
      <protection/>
    </xf>
    <xf numFmtId="171" fontId="0" fillId="0" borderId="0" applyFill="0" applyBorder="0" applyAlignment="0">
      <protection/>
    </xf>
    <xf numFmtId="170" fontId="0" fillId="0" borderId="0" applyFill="0" applyBorder="0" applyAlignment="0">
      <protection/>
    </xf>
    <xf numFmtId="175" fontId="0" fillId="0" borderId="0" applyFill="0" applyBorder="0" applyAlignment="0">
      <protection/>
    </xf>
    <xf numFmtId="171" fontId="0" fillId="0" borderId="0" applyFill="0" applyBorder="0" applyAlignment="0">
      <protection/>
    </xf>
    <xf numFmtId="168" fontId="0" fillId="0" borderId="0">
      <alignment/>
      <protection/>
    </xf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ill="0" applyBorder="0" applyAlignment="0">
      <protection/>
    </xf>
    <xf numFmtId="171" fontId="0" fillId="0" borderId="0" applyFill="0" applyBorder="0" applyAlignment="0">
      <protection/>
    </xf>
    <xf numFmtId="170" fontId="0" fillId="0" borderId="0" applyFill="0" applyBorder="0" applyAlignment="0">
      <protection/>
    </xf>
    <xf numFmtId="175" fontId="0" fillId="0" borderId="0" applyFill="0" applyBorder="0" applyAlignment="0">
      <protection/>
    </xf>
    <xf numFmtId="171" fontId="0" fillId="0" borderId="0" applyFill="0" applyBorder="0" applyAlignment="0">
      <protection/>
    </xf>
    <xf numFmtId="0" fontId="10" fillId="0" borderId="4">
      <alignment/>
      <protection/>
    </xf>
    <xf numFmtId="0" fontId="11" fillId="0" borderId="5">
      <alignment/>
      <protection/>
    </xf>
    <xf numFmtId="49" fontId="6" fillId="0" borderId="0" applyFill="0" applyBorder="0" applyAlignment="0">
      <protection/>
    </xf>
    <xf numFmtId="176" fontId="0" fillId="0" borderId="0" applyFill="0" applyBorder="0" applyAlignment="0">
      <protection/>
    </xf>
    <xf numFmtId="169" fontId="0" fillId="0" borderId="0" applyFill="0" applyBorder="0" applyAlignment="0">
      <protection/>
    </xf>
  </cellStyleXfs>
  <cellXfs count="107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5" fontId="12" fillId="0" borderId="0" xfId="23" applyNumberFormat="1" applyFont="1" applyAlignment="1">
      <alignment/>
    </xf>
    <xf numFmtId="43" fontId="12" fillId="0" borderId="0" xfId="23" applyFont="1" applyAlignment="1">
      <alignment/>
    </xf>
    <xf numFmtId="165" fontId="13" fillId="0" borderId="0" xfId="23" applyNumberFormat="1" applyFont="1" applyAlignment="1">
      <alignment horizontal="center"/>
    </xf>
    <xf numFmtId="165" fontId="12" fillId="0" borderId="6" xfId="23" applyNumberFormat="1" applyFont="1" applyBorder="1" applyAlignment="1">
      <alignment/>
    </xf>
    <xf numFmtId="165" fontId="12" fillId="0" borderId="0" xfId="23" applyNumberFormat="1" applyFont="1" applyBorder="1" applyAlignment="1">
      <alignment/>
    </xf>
    <xf numFmtId="165" fontId="12" fillId="0" borderId="0" xfId="0" applyNumberFormat="1" applyFont="1" applyAlignment="1">
      <alignment/>
    </xf>
    <xf numFmtId="165" fontId="14" fillId="0" borderId="0" xfId="23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5" fontId="16" fillId="0" borderId="0" xfId="23" applyNumberFormat="1" applyFont="1" applyAlignment="1">
      <alignment/>
    </xf>
    <xf numFmtId="0" fontId="15" fillId="0" borderId="0" xfId="0" applyFont="1" applyAlignment="1">
      <alignment horizontal="center"/>
    </xf>
    <xf numFmtId="165" fontId="16" fillId="0" borderId="6" xfId="23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165" fontId="12" fillId="0" borderId="7" xfId="23" applyNumberFormat="1" applyFont="1" applyBorder="1" applyAlignment="1">
      <alignment/>
    </xf>
    <xf numFmtId="165" fontId="12" fillId="0" borderId="8" xfId="23" applyNumberFormat="1" applyFont="1" applyBorder="1" applyAlignment="1">
      <alignment/>
    </xf>
    <xf numFmtId="165" fontId="12" fillId="0" borderId="9" xfId="23" applyNumberFormat="1" applyFont="1" applyBorder="1" applyAlignment="1">
      <alignment/>
    </xf>
    <xf numFmtId="165" fontId="12" fillId="0" borderId="10" xfId="23" applyNumberFormat="1" applyFont="1" applyBorder="1" applyAlignment="1">
      <alignment/>
    </xf>
    <xf numFmtId="43" fontId="12" fillId="0" borderId="8" xfId="23" applyFont="1" applyBorder="1" applyAlignment="1">
      <alignment/>
    </xf>
    <xf numFmtId="43" fontId="12" fillId="0" borderId="0" xfId="23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5" fontId="13" fillId="0" borderId="0" xfId="0" applyNumberFormat="1" applyFont="1" applyAlignment="1" quotePrefix="1">
      <alignment horizontal="center"/>
    </xf>
    <xf numFmtId="15" fontId="13" fillId="0" borderId="0" xfId="0" applyNumberFormat="1" applyFont="1" applyBorder="1" applyAlignment="1" quotePrefix="1">
      <alignment horizontal="center"/>
    </xf>
    <xf numFmtId="15" fontId="13" fillId="0" borderId="0" xfId="0" applyNumberFormat="1" applyFont="1" applyAlignment="1">
      <alignment horizontal="center"/>
    </xf>
    <xf numFmtId="15" fontId="13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65" fontId="12" fillId="0" borderId="8" xfId="23" applyNumberFormat="1" applyFont="1" applyFill="1" applyBorder="1" applyAlignment="1">
      <alignment/>
    </xf>
    <xf numFmtId="165" fontId="12" fillId="0" borderId="9" xfId="23" applyNumberFormat="1" applyFont="1" applyFill="1" applyBorder="1" applyAlignment="1">
      <alignment/>
    </xf>
    <xf numFmtId="43" fontId="12" fillId="0" borderId="0" xfId="23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43" fontId="18" fillId="0" borderId="0" xfId="23" applyFont="1" applyAlignment="1">
      <alignment horizontal="center"/>
    </xf>
    <xf numFmtId="0" fontId="13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5" fontId="15" fillId="0" borderId="11" xfId="23" applyNumberFormat="1" applyFont="1" applyBorder="1" applyAlignment="1">
      <alignment/>
    </xf>
    <xf numFmtId="165" fontId="15" fillId="0" borderId="0" xfId="23" applyNumberFormat="1" applyFont="1" applyAlignment="1">
      <alignment/>
    </xf>
    <xf numFmtId="0" fontId="15" fillId="0" borderId="0" xfId="0" applyFont="1" applyAlignment="1">
      <alignment horizontal="right"/>
    </xf>
    <xf numFmtId="165" fontId="1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165" fontId="16" fillId="0" borderId="0" xfId="23" applyNumberFormat="1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0" xfId="23" applyFont="1" applyBorder="1" applyAlignment="1">
      <alignment/>
    </xf>
    <xf numFmtId="165" fontId="12" fillId="0" borderId="0" xfId="23" applyNumberFormat="1" applyFont="1" applyFill="1" applyBorder="1" applyAlignment="1">
      <alignment/>
    </xf>
    <xf numFmtId="165" fontId="15" fillId="0" borderId="11" xfId="23" applyNumberFormat="1" applyFont="1" applyFill="1" applyBorder="1" applyAlignment="1">
      <alignment/>
    </xf>
    <xf numFmtId="165" fontId="13" fillId="0" borderId="0" xfId="23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5" fontId="13" fillId="0" borderId="0" xfId="0" applyNumberFormat="1" applyFont="1" applyFill="1" applyBorder="1" applyAlignment="1">
      <alignment horizontal="center"/>
    </xf>
    <xf numFmtId="165" fontId="13" fillId="0" borderId="0" xfId="23" applyNumberFormat="1" applyFont="1" applyBorder="1" applyAlignment="1">
      <alignment/>
    </xf>
    <xf numFmtId="165" fontId="12" fillId="0" borderId="0" xfId="0" applyNumberFormat="1" applyFont="1" applyFill="1" applyBorder="1" applyAlignment="1">
      <alignment/>
    </xf>
    <xf numFmtId="9" fontId="12" fillId="0" borderId="0" xfId="46" applyFont="1" applyFill="1" applyBorder="1" applyAlignment="1">
      <alignment/>
    </xf>
    <xf numFmtId="0" fontId="13" fillId="0" borderId="0" xfId="0" applyFont="1" applyBorder="1" applyAlignment="1">
      <alignment/>
    </xf>
    <xf numFmtId="43" fontId="13" fillId="0" borderId="0" xfId="23" applyFont="1" applyBorder="1" applyAlignment="1">
      <alignment/>
    </xf>
    <xf numFmtId="43" fontId="12" fillId="0" borderId="0" xfId="23" applyNumberFormat="1" applyFont="1" applyFill="1" applyBorder="1" applyAlignment="1">
      <alignment/>
    </xf>
    <xf numFmtId="165" fontId="16" fillId="0" borderId="0" xfId="23" applyNumberFormat="1" applyFont="1" applyFill="1" applyAlignment="1">
      <alignment/>
    </xf>
    <xf numFmtId="165" fontId="16" fillId="0" borderId="11" xfId="23" applyNumberFormat="1" applyFont="1" applyFill="1" applyBorder="1" applyAlignment="1">
      <alignment/>
    </xf>
    <xf numFmtId="0" fontId="15" fillId="0" borderId="0" xfId="0" applyFont="1" applyFill="1" applyAlignment="1" quotePrefix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65" fontId="16" fillId="0" borderId="0" xfId="23" applyNumberFormat="1" applyFont="1" applyFill="1" applyBorder="1" applyAlignment="1">
      <alignment/>
    </xf>
    <xf numFmtId="165" fontId="16" fillId="0" borderId="6" xfId="23" applyNumberFormat="1" applyFont="1" applyFill="1" applyBorder="1" applyAlignment="1">
      <alignment/>
    </xf>
    <xf numFmtId="43" fontId="18" fillId="0" borderId="0" xfId="23" applyFont="1" applyFill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/>
    </xf>
    <xf numFmtId="15" fontId="19" fillId="0" borderId="0" xfId="0" applyNumberFormat="1" applyFont="1" applyBorder="1" applyAlignment="1" quotePrefix="1">
      <alignment horizontal="center"/>
    </xf>
    <xf numFmtId="43" fontId="12" fillId="0" borderId="0" xfId="23" applyFont="1" applyFill="1" applyBorder="1" applyAlignment="1">
      <alignment/>
    </xf>
    <xf numFmtId="0" fontId="15" fillId="0" borderId="0" xfId="0" applyFont="1" applyAlignment="1">
      <alignment horizontal="center"/>
    </xf>
    <xf numFmtId="16" fontId="15" fillId="0" borderId="0" xfId="0" applyNumberFormat="1" applyFont="1" applyAlignment="1" quotePrefix="1">
      <alignment horizontal="center"/>
    </xf>
    <xf numFmtId="0" fontId="15" fillId="0" borderId="0" xfId="0" applyFont="1" applyFill="1" applyAlignment="1">
      <alignment horizontal="center"/>
    </xf>
    <xf numFmtId="16" fontId="15" fillId="0" borderId="0" xfId="0" applyNumberFormat="1" applyFont="1" applyFill="1" applyAlignment="1" quotePrefix="1">
      <alignment horizontal="center"/>
    </xf>
    <xf numFmtId="165" fontId="16" fillId="0" borderId="12" xfId="23" applyNumberFormat="1" applyFont="1" applyBorder="1" applyAlignment="1">
      <alignment/>
    </xf>
    <xf numFmtId="165" fontId="16" fillId="0" borderId="12" xfId="23" applyNumberFormat="1" applyFont="1" applyFill="1" applyBorder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horizontal="center"/>
    </xf>
    <xf numFmtId="165" fontId="21" fillId="0" borderId="0" xfId="23" applyNumberFormat="1" applyFont="1" applyAlignment="1">
      <alignment/>
    </xf>
    <xf numFmtId="165" fontId="21" fillId="0" borderId="6" xfId="23" applyNumberFormat="1" applyFont="1" applyBorder="1" applyAlignment="1">
      <alignment/>
    </xf>
    <xf numFmtId="165" fontId="14" fillId="0" borderId="0" xfId="23" applyNumberFormat="1" applyFont="1" applyAlignment="1">
      <alignment/>
    </xf>
    <xf numFmtId="165" fontId="21" fillId="0" borderId="6" xfId="23" applyNumberFormat="1" applyFont="1" applyFill="1" applyBorder="1" applyAlignment="1">
      <alignment/>
    </xf>
    <xf numFmtId="165" fontId="21" fillId="0" borderId="0" xfId="23" applyNumberFormat="1" applyFont="1" applyFill="1" applyAlignment="1">
      <alignment/>
    </xf>
    <xf numFmtId="165" fontId="21" fillId="0" borderId="7" xfId="23" applyNumberFormat="1" applyFont="1" applyBorder="1" applyAlignment="1">
      <alignment/>
    </xf>
    <xf numFmtId="165" fontId="21" fillId="0" borderId="7" xfId="23" applyNumberFormat="1" applyFont="1" applyFill="1" applyBorder="1" applyAlignment="1">
      <alignment/>
    </xf>
    <xf numFmtId="165" fontId="21" fillId="0" borderId="9" xfId="23" applyNumberFormat="1" applyFont="1" applyFill="1" applyBorder="1" applyAlignment="1">
      <alignment/>
    </xf>
    <xf numFmtId="165" fontId="21" fillId="0" borderId="0" xfId="23" applyNumberFormat="1" applyFont="1" applyBorder="1" applyAlignment="1">
      <alignment/>
    </xf>
    <xf numFmtId="0" fontId="21" fillId="0" borderId="0" xfId="0" applyFont="1" applyBorder="1" applyAlignment="1">
      <alignment/>
    </xf>
    <xf numFmtId="165" fontId="21" fillId="0" borderId="9" xfId="23" applyNumberFormat="1" applyFont="1" applyBorder="1" applyAlignment="1">
      <alignment/>
    </xf>
    <xf numFmtId="165" fontId="21" fillId="0" borderId="0" xfId="0" applyNumberFormat="1" applyFont="1" applyAlignment="1">
      <alignment/>
    </xf>
    <xf numFmtId="165" fontId="14" fillId="0" borderId="10" xfId="23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" fontId="15" fillId="0" borderId="0" xfId="0" applyNumberFormat="1" applyFont="1" applyFill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165" fontId="15" fillId="0" borderId="0" xfId="23" applyNumberFormat="1" applyFont="1" applyFill="1" applyBorder="1" applyAlignment="1">
      <alignment/>
    </xf>
    <xf numFmtId="43" fontId="18" fillId="0" borderId="0" xfId="23" applyFont="1" applyFill="1" applyBorder="1" applyAlignment="1">
      <alignment horizontal="center"/>
    </xf>
    <xf numFmtId="165" fontId="13" fillId="0" borderId="0" xfId="23" applyNumberFormat="1" applyFont="1" applyBorder="1" applyAlignment="1" quotePrefix="1">
      <alignment horizontal="center"/>
    </xf>
    <xf numFmtId="165" fontId="13" fillId="0" borderId="0" xfId="23" applyNumberFormat="1" applyFont="1" applyBorder="1" applyAlignment="1" quotePrefix="1">
      <alignment horizontal="right"/>
    </xf>
    <xf numFmtId="165" fontId="13" fillId="0" borderId="0" xfId="23" applyNumberFormat="1" applyFont="1" applyBorder="1" applyAlignment="1" quotePrefix="1">
      <alignment/>
    </xf>
    <xf numFmtId="165" fontId="12" fillId="0" borderId="0" xfId="0" applyNumberFormat="1" applyFont="1" applyBorder="1" applyAlignment="1">
      <alignment/>
    </xf>
    <xf numFmtId="165" fontId="0" fillId="0" borderId="0" xfId="23" applyNumberFormat="1" applyBorder="1" applyAlignment="1">
      <alignment/>
    </xf>
    <xf numFmtId="0" fontId="0" fillId="0" borderId="0" xfId="0" applyBorder="1" applyAlignment="1">
      <alignment/>
    </xf>
  </cellXfs>
  <cellStyles count="45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(0.00)" xfId="27"/>
    <cellStyle name="Currency [0]" xfId="28"/>
    <cellStyle name="Currency [00]" xfId="29"/>
    <cellStyle name="Date Short" xfId="30"/>
    <cellStyle name="Enter Currency (0)" xfId="31"/>
    <cellStyle name="Enter Currency (2)" xfId="32"/>
    <cellStyle name="Enter Units (0)" xfId="33"/>
    <cellStyle name="Enter Units (1)" xfId="34"/>
    <cellStyle name="Enter Units (2)" xfId="35"/>
    <cellStyle name="Followed Hyperlink" xfId="36"/>
    <cellStyle name="Header1" xfId="37"/>
    <cellStyle name="Header2" xfId="38"/>
    <cellStyle name="Hyperlink" xfId="39"/>
    <cellStyle name="Link Currency (0)" xfId="40"/>
    <cellStyle name="Link Currency (2)" xfId="41"/>
    <cellStyle name="Link Units (0)" xfId="42"/>
    <cellStyle name="Link Units (1)" xfId="43"/>
    <cellStyle name="Link Units (2)" xfId="44"/>
    <cellStyle name="Normal - Style1" xfId="45"/>
    <cellStyle name="Percent" xfId="46"/>
    <cellStyle name="Percent [0]" xfId="47"/>
    <cellStyle name="Percent [00]" xfId="48"/>
    <cellStyle name="PrePop Currency (0)" xfId="49"/>
    <cellStyle name="PrePop Currency (2)" xfId="50"/>
    <cellStyle name="PrePop Units (0)" xfId="51"/>
    <cellStyle name="PrePop Units (1)" xfId="52"/>
    <cellStyle name="PrePop Units (2)" xfId="53"/>
    <cellStyle name="sbt2" xfId="54"/>
    <cellStyle name="subt1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76200</xdr:rowOff>
    </xdr:from>
    <xdr:ext cx="7153275" cy="714375"/>
    <xdr:sp>
      <xdr:nvSpPr>
        <xdr:cNvPr id="1" name="TextBox 1"/>
        <xdr:cNvSpPr txBox="1">
          <a:spLocks noChangeArrowheads="1"/>
        </xdr:cNvSpPr>
      </xdr:nvSpPr>
      <xdr:spPr>
        <a:xfrm>
          <a:off x="0" y="5562600"/>
          <a:ext cx="71532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The condensed consolidated statement of changes in equity should be read in conjunction with the audited financial statements for the year ended 31 December 2005.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5" max="5" width="23.00390625" style="0" customWidth="1"/>
    <col min="7" max="7" width="19.00390625" style="0" customWidth="1"/>
    <col min="8" max="8" width="4.00390625" style="0" customWidth="1"/>
    <col min="9" max="9" width="19.421875" style="0" customWidth="1"/>
    <col min="10" max="10" width="15.00390625" style="0" bestFit="1" customWidth="1"/>
    <col min="11" max="11" width="15.57421875" style="0" bestFit="1" customWidth="1"/>
  </cols>
  <sheetData>
    <row r="1" ht="18.75">
      <c r="A1" s="38" t="s">
        <v>39</v>
      </c>
    </row>
    <row r="2" ht="15.75">
      <c r="A2" s="10"/>
    </row>
    <row r="3" ht="15.75">
      <c r="A3" s="10" t="s">
        <v>84</v>
      </c>
    </row>
    <row r="4" ht="15">
      <c r="A4" s="68" t="s">
        <v>85</v>
      </c>
    </row>
    <row r="5" spans="1:9" ht="15">
      <c r="A5" s="80"/>
      <c r="B5" s="80"/>
      <c r="C5" s="80"/>
      <c r="D5" s="80"/>
      <c r="E5" s="80"/>
      <c r="F5" s="80"/>
      <c r="G5" s="25" t="s">
        <v>78</v>
      </c>
      <c r="H5" s="80"/>
      <c r="I5" s="25" t="s">
        <v>79</v>
      </c>
    </row>
    <row r="6" spans="1:9" ht="15">
      <c r="A6" s="80"/>
      <c r="B6" s="80"/>
      <c r="C6" s="80"/>
      <c r="D6" s="80"/>
      <c r="E6" s="80"/>
      <c r="F6" s="80"/>
      <c r="G6" s="81" t="s">
        <v>0</v>
      </c>
      <c r="H6" s="80"/>
      <c r="I6" s="81" t="s">
        <v>0</v>
      </c>
    </row>
    <row r="7" spans="1:9" ht="15">
      <c r="A7" s="80"/>
      <c r="B7" s="80"/>
      <c r="C7" s="80"/>
      <c r="D7" s="80"/>
      <c r="E7" s="80"/>
      <c r="F7" s="80"/>
      <c r="G7" s="9"/>
      <c r="H7" s="80"/>
      <c r="I7" s="9"/>
    </row>
    <row r="8" spans="1:9" ht="15">
      <c r="A8" s="68" t="s">
        <v>86</v>
      </c>
      <c r="B8" s="80"/>
      <c r="C8" s="80"/>
      <c r="D8" s="80"/>
      <c r="E8" s="80"/>
      <c r="F8" s="80"/>
      <c r="G8" s="82">
        <v>-12859</v>
      </c>
      <c r="H8" s="80"/>
      <c r="I8" s="82">
        <v>-27759</v>
      </c>
    </row>
    <row r="9" spans="1:9" ht="15">
      <c r="A9" s="80"/>
      <c r="B9" s="80"/>
      <c r="C9" s="80"/>
      <c r="D9" s="80"/>
      <c r="E9" s="80"/>
      <c r="F9" s="80"/>
      <c r="G9" s="82"/>
      <c r="H9" s="80"/>
      <c r="I9" s="82"/>
    </row>
    <row r="10" spans="1:9" ht="15">
      <c r="A10" s="68" t="s">
        <v>87</v>
      </c>
      <c r="B10" s="80"/>
      <c r="C10" s="80"/>
      <c r="D10" s="80"/>
      <c r="E10" s="80"/>
      <c r="F10" s="80"/>
      <c r="G10" s="82"/>
      <c r="H10" s="80"/>
      <c r="I10" s="82"/>
    </row>
    <row r="11" spans="1:9" ht="15">
      <c r="A11" s="80"/>
      <c r="B11" s="80"/>
      <c r="C11" s="80"/>
      <c r="D11" s="80"/>
      <c r="E11" s="80"/>
      <c r="F11" s="80"/>
      <c r="G11" s="82"/>
      <c r="H11" s="80"/>
      <c r="I11" s="82"/>
    </row>
    <row r="12" spans="1:9" ht="15">
      <c r="A12" s="80" t="s">
        <v>88</v>
      </c>
      <c r="B12" s="80"/>
      <c r="C12" s="80"/>
      <c r="D12" s="80"/>
      <c r="E12" s="80"/>
      <c r="F12" s="80"/>
      <c r="G12" s="82">
        <v>17426</v>
      </c>
      <c r="H12" s="80"/>
      <c r="I12" s="82">
        <v>26705</v>
      </c>
    </row>
    <row r="13" spans="1:9" ht="15">
      <c r="A13" s="80"/>
      <c r="B13" s="80"/>
      <c r="C13" s="80"/>
      <c r="D13" s="80"/>
      <c r="E13" s="80"/>
      <c r="F13" s="80"/>
      <c r="G13" s="83"/>
      <c r="H13" s="80"/>
      <c r="I13" s="83"/>
    </row>
    <row r="14" spans="1:9" ht="15">
      <c r="A14" s="68" t="s">
        <v>89</v>
      </c>
      <c r="B14" s="80"/>
      <c r="C14" s="80"/>
      <c r="D14" s="80"/>
      <c r="E14" s="80"/>
      <c r="F14" s="80"/>
      <c r="G14" s="84">
        <f>SUM(G8:G13)</f>
        <v>4567</v>
      </c>
      <c r="H14" s="80"/>
      <c r="I14" s="84">
        <f>SUM(I8:I13)</f>
        <v>-1054</v>
      </c>
    </row>
    <row r="15" spans="1:9" ht="15">
      <c r="A15" s="80"/>
      <c r="B15" s="80"/>
      <c r="C15" s="80"/>
      <c r="D15" s="80"/>
      <c r="E15" s="80"/>
      <c r="F15" s="80"/>
      <c r="G15" s="82"/>
      <c r="H15" s="80"/>
      <c r="I15" s="82"/>
    </row>
    <row r="16" spans="1:9" ht="15">
      <c r="A16" s="80"/>
      <c r="B16" s="80" t="s">
        <v>90</v>
      </c>
      <c r="C16" s="80"/>
      <c r="D16" s="80"/>
      <c r="E16" s="80"/>
      <c r="F16" s="80"/>
      <c r="G16" s="82">
        <f>3802</f>
        <v>3802</v>
      </c>
      <c r="H16" s="80"/>
      <c r="I16" s="82">
        <v>-2883</v>
      </c>
    </row>
    <row r="17" spans="1:9" ht="15">
      <c r="A17" s="80"/>
      <c r="B17" s="80" t="s">
        <v>91</v>
      </c>
      <c r="C17" s="80"/>
      <c r="D17" s="80"/>
      <c r="E17" s="80"/>
      <c r="F17" s="80"/>
      <c r="G17" s="85">
        <v>-624</v>
      </c>
      <c r="H17" s="80"/>
      <c r="I17" s="83">
        <v>8249</v>
      </c>
    </row>
    <row r="18" spans="1:9" ht="15">
      <c r="A18" s="80" t="s">
        <v>92</v>
      </c>
      <c r="B18" s="80"/>
      <c r="C18" s="80"/>
      <c r="D18" s="80"/>
      <c r="E18" s="80"/>
      <c r="F18" s="80"/>
      <c r="G18" s="82">
        <f>SUM(G14:G17)</f>
        <v>7745</v>
      </c>
      <c r="H18" s="80"/>
      <c r="I18" s="82">
        <f>SUM(I14:I17)</f>
        <v>4312</v>
      </c>
    </row>
    <row r="19" spans="1:9" ht="15">
      <c r="A19" s="80"/>
      <c r="B19" s="80"/>
      <c r="C19" s="80"/>
      <c r="D19" s="80"/>
      <c r="E19" s="80"/>
      <c r="F19" s="80"/>
      <c r="G19" s="82"/>
      <c r="H19" s="80"/>
      <c r="I19" s="82"/>
    </row>
    <row r="20" spans="1:9" ht="15">
      <c r="A20" s="80" t="s">
        <v>93</v>
      </c>
      <c r="B20" s="80"/>
      <c r="C20" s="80"/>
      <c r="D20" s="80"/>
      <c r="E20" s="80"/>
      <c r="F20" s="80"/>
      <c r="G20" s="86">
        <v>1503</v>
      </c>
      <c r="H20" s="80"/>
      <c r="I20" s="82">
        <v>1698</v>
      </c>
    </row>
    <row r="21" spans="1:9" ht="15" hidden="1">
      <c r="A21" s="80" t="s">
        <v>94</v>
      </c>
      <c r="B21" s="80"/>
      <c r="C21" s="80"/>
      <c r="D21" s="80"/>
      <c r="E21" s="80"/>
      <c r="F21" s="80"/>
      <c r="G21" s="86"/>
      <c r="H21" s="80"/>
      <c r="I21" s="82"/>
    </row>
    <row r="22" spans="1:9" ht="15">
      <c r="A22" s="80" t="s">
        <v>95</v>
      </c>
      <c r="B22" s="80"/>
      <c r="C22" s="80"/>
      <c r="D22" s="80"/>
      <c r="E22" s="80"/>
      <c r="F22" s="80"/>
      <c r="G22" s="82">
        <v>-397</v>
      </c>
      <c r="H22" s="80"/>
      <c r="I22" s="82">
        <v>-722</v>
      </c>
    </row>
    <row r="23" spans="1:9" ht="15">
      <c r="A23" s="80"/>
      <c r="B23" s="80"/>
      <c r="C23" s="80"/>
      <c r="D23" s="80"/>
      <c r="E23" s="80"/>
      <c r="F23" s="80"/>
      <c r="G23" s="83"/>
      <c r="H23" s="80"/>
      <c r="I23" s="83"/>
    </row>
    <row r="24" spans="1:9" ht="15">
      <c r="A24" s="68" t="s">
        <v>96</v>
      </c>
      <c r="B24" s="80"/>
      <c r="C24" s="80"/>
      <c r="D24" s="80"/>
      <c r="E24" s="80"/>
      <c r="F24" s="80"/>
      <c r="G24" s="84">
        <f>SUM(G18:G23)</f>
        <v>8851</v>
      </c>
      <c r="H24" s="80"/>
      <c r="I24" s="84">
        <f>SUM(I18:I23)</f>
        <v>5288</v>
      </c>
    </row>
    <row r="25" spans="1:9" ht="15">
      <c r="A25" s="80"/>
      <c r="B25" s="80"/>
      <c r="C25" s="80"/>
      <c r="D25" s="80"/>
      <c r="E25" s="80"/>
      <c r="F25" s="80"/>
      <c r="G25" s="82"/>
      <c r="H25" s="80"/>
      <c r="I25" s="82"/>
    </row>
    <row r="26" spans="1:9" ht="15">
      <c r="A26" s="68" t="s">
        <v>97</v>
      </c>
      <c r="B26" s="80"/>
      <c r="C26" s="80"/>
      <c r="D26" s="80"/>
      <c r="E26" s="80"/>
      <c r="F26" s="80"/>
      <c r="G26" s="82"/>
      <c r="H26" s="80"/>
      <c r="I26" s="82"/>
    </row>
    <row r="27" spans="1:9" ht="15">
      <c r="A27" s="80"/>
      <c r="B27" s="80"/>
      <c r="C27" s="80"/>
      <c r="D27" s="80"/>
      <c r="E27" s="80"/>
      <c r="F27" s="80"/>
      <c r="G27" s="87"/>
      <c r="H27" s="80"/>
      <c r="I27" s="88"/>
    </row>
    <row r="28" spans="1:9" ht="15">
      <c r="A28" s="80"/>
      <c r="B28" s="80" t="s">
        <v>98</v>
      </c>
      <c r="C28" s="80"/>
      <c r="D28" s="80"/>
      <c r="E28" s="80"/>
      <c r="F28" s="80"/>
      <c r="G28" s="89">
        <v>-730</v>
      </c>
      <c r="H28" s="80"/>
      <c r="I28" s="89">
        <v>-11977</v>
      </c>
    </row>
    <row r="29" spans="1:9" ht="15">
      <c r="A29" s="68" t="s">
        <v>99</v>
      </c>
      <c r="B29" s="80"/>
      <c r="C29" s="80"/>
      <c r="D29" s="80"/>
      <c r="E29" s="80"/>
      <c r="F29" s="80"/>
      <c r="G29" s="84">
        <f>SUM(G27:G28)</f>
        <v>-730</v>
      </c>
      <c r="H29" s="80"/>
      <c r="I29" s="84">
        <f>SUM(I27:I28)</f>
        <v>-11977</v>
      </c>
    </row>
    <row r="30" spans="1:9" ht="15">
      <c r="A30" s="80"/>
      <c r="B30" s="80"/>
      <c r="C30" s="80"/>
      <c r="D30" s="80"/>
      <c r="E30" s="80"/>
      <c r="F30" s="80"/>
      <c r="G30" s="82"/>
      <c r="H30" s="80"/>
      <c r="I30" s="82"/>
    </row>
    <row r="31" spans="1:9" ht="15">
      <c r="A31" s="68" t="s">
        <v>100</v>
      </c>
      <c r="B31" s="80"/>
      <c r="C31" s="80"/>
      <c r="D31" s="80"/>
      <c r="E31" s="80"/>
      <c r="F31" s="80"/>
      <c r="G31" s="82"/>
      <c r="H31" s="80"/>
      <c r="I31" s="82"/>
    </row>
    <row r="32" spans="1:9" ht="15">
      <c r="A32" s="68"/>
      <c r="B32" s="80"/>
      <c r="C32" s="80"/>
      <c r="D32" s="80"/>
      <c r="E32" s="80"/>
      <c r="F32" s="80"/>
      <c r="G32" s="90"/>
      <c r="H32" s="91"/>
      <c r="I32" s="90"/>
    </row>
    <row r="33" spans="1:9" ht="15">
      <c r="A33" s="68"/>
      <c r="B33" s="80" t="s">
        <v>101</v>
      </c>
      <c r="C33" s="80"/>
      <c r="D33" s="80"/>
      <c r="E33" s="80"/>
      <c r="F33" s="80"/>
      <c r="G33" s="88">
        <v>-1742</v>
      </c>
      <c r="H33" s="91"/>
      <c r="I33" s="88">
        <v>-1697</v>
      </c>
    </row>
    <row r="34" spans="1:9" ht="15">
      <c r="A34" s="68"/>
      <c r="B34" s="80" t="s">
        <v>102</v>
      </c>
      <c r="C34" s="80"/>
      <c r="D34" s="80"/>
      <c r="E34" s="80"/>
      <c r="F34" s="80"/>
      <c r="G34" s="92">
        <v>-88</v>
      </c>
      <c r="H34" s="91"/>
      <c r="I34" s="92">
        <v>-76</v>
      </c>
    </row>
    <row r="35" spans="1:9" ht="15">
      <c r="A35" s="68" t="s">
        <v>103</v>
      </c>
      <c r="B35" s="80"/>
      <c r="C35" s="80"/>
      <c r="D35" s="80"/>
      <c r="E35" s="80"/>
      <c r="F35" s="80"/>
      <c r="G35" s="84">
        <f>SUM(G32:G34)</f>
        <v>-1830</v>
      </c>
      <c r="H35" s="80"/>
      <c r="I35" s="84">
        <f>SUM(I32:I34)</f>
        <v>-1773</v>
      </c>
    </row>
    <row r="36" spans="1:9" ht="15">
      <c r="A36" s="80"/>
      <c r="B36" s="80"/>
      <c r="C36" s="80"/>
      <c r="D36" s="80"/>
      <c r="E36" s="80"/>
      <c r="F36" s="80"/>
      <c r="G36" s="83"/>
      <c r="H36" s="80"/>
      <c r="I36" s="83"/>
    </row>
    <row r="37" spans="1:9" ht="15">
      <c r="A37" s="68" t="s">
        <v>104</v>
      </c>
      <c r="B37" s="80"/>
      <c r="C37" s="80"/>
      <c r="D37" s="80"/>
      <c r="E37" s="80"/>
      <c r="F37" s="80"/>
      <c r="G37" s="84">
        <f>G24+G29+G35</f>
        <v>6291</v>
      </c>
      <c r="H37" s="80"/>
      <c r="I37" s="84">
        <f>I24+I29+I35</f>
        <v>-8462</v>
      </c>
    </row>
    <row r="38" spans="1:9" ht="15">
      <c r="A38" s="80"/>
      <c r="B38" s="80"/>
      <c r="C38" s="80"/>
      <c r="D38" s="80"/>
      <c r="E38" s="80"/>
      <c r="F38" s="80"/>
      <c r="G38" s="82"/>
      <c r="H38" s="80"/>
      <c r="I38" s="82"/>
    </row>
    <row r="39" spans="1:9" ht="15">
      <c r="A39" s="80" t="s">
        <v>105</v>
      </c>
      <c r="B39" s="80"/>
      <c r="C39" s="80"/>
      <c r="D39" s="80"/>
      <c r="E39" s="80"/>
      <c r="F39" s="80"/>
      <c r="G39" s="84">
        <v>21722</v>
      </c>
      <c r="H39" s="80"/>
      <c r="I39" s="84">
        <v>49605</v>
      </c>
    </row>
    <row r="40" spans="1:9" ht="15">
      <c r="A40" s="80"/>
      <c r="B40" s="80"/>
      <c r="C40" s="80"/>
      <c r="D40" s="80"/>
      <c r="E40" s="80"/>
      <c r="F40" s="80"/>
      <c r="G40" s="83"/>
      <c r="H40" s="80"/>
      <c r="I40" s="83"/>
    </row>
    <row r="41" spans="1:11" ht="22.5" customHeight="1" thickBot="1">
      <c r="A41" s="80" t="s">
        <v>106</v>
      </c>
      <c r="B41" s="80"/>
      <c r="C41" s="80"/>
      <c r="D41" s="80"/>
      <c r="E41" s="80"/>
      <c r="F41" s="93"/>
      <c r="G41" s="94">
        <f>SUM(G37:G39)</f>
        <v>28013</v>
      </c>
      <c r="H41" s="80"/>
      <c r="I41" s="94">
        <f>SUM(I37:I39)</f>
        <v>41143</v>
      </c>
      <c r="J41" s="105"/>
      <c r="K41" s="105"/>
    </row>
    <row r="42" spans="1:11" ht="15.75" thickTop="1">
      <c r="A42" s="80"/>
      <c r="B42" s="80"/>
      <c r="C42" s="80"/>
      <c r="D42" s="80"/>
      <c r="E42" s="80"/>
      <c r="F42" s="80"/>
      <c r="G42" s="82"/>
      <c r="H42" s="80"/>
      <c r="I42" s="80"/>
      <c r="J42" s="105"/>
      <c r="K42" s="105"/>
    </row>
    <row r="43" spans="1:11" ht="15">
      <c r="A43" s="80"/>
      <c r="B43" s="80"/>
      <c r="C43" s="80"/>
      <c r="D43" s="80"/>
      <c r="E43" s="80"/>
      <c r="F43" s="80"/>
      <c r="H43" s="80"/>
      <c r="I43" s="80"/>
      <c r="J43" s="95"/>
      <c r="K43" s="95"/>
    </row>
    <row r="44" spans="1:11" ht="15">
      <c r="A44" s="80"/>
      <c r="B44" s="80"/>
      <c r="C44" s="80"/>
      <c r="D44" s="80"/>
      <c r="E44" s="80"/>
      <c r="F44" s="80"/>
      <c r="G44" s="82"/>
      <c r="H44" s="80"/>
      <c r="I44" s="80"/>
      <c r="J44" s="105"/>
      <c r="K44" s="105"/>
    </row>
    <row r="45" spans="1:11" ht="15">
      <c r="A45" s="68" t="s">
        <v>107</v>
      </c>
      <c r="B45" s="80"/>
      <c r="C45" s="80"/>
      <c r="D45" s="80"/>
      <c r="E45" s="80"/>
      <c r="F45" s="80"/>
      <c r="G45" s="82"/>
      <c r="H45" s="80"/>
      <c r="I45" s="80"/>
      <c r="J45" s="96"/>
      <c r="K45" s="105"/>
    </row>
    <row r="46" spans="1:11" ht="15">
      <c r="A46" s="68" t="s">
        <v>108</v>
      </c>
      <c r="B46" s="80"/>
      <c r="C46" s="80"/>
      <c r="D46" s="80"/>
      <c r="E46" s="80"/>
      <c r="F46" s="80"/>
      <c r="G46" s="82"/>
      <c r="H46" s="80"/>
      <c r="I46" s="80"/>
      <c r="J46" s="95"/>
      <c r="K46" s="105"/>
    </row>
    <row r="47" spans="1:11" ht="15">
      <c r="A47" s="68"/>
      <c r="B47" s="80"/>
      <c r="C47" s="80"/>
      <c r="D47" s="80"/>
      <c r="E47" s="80"/>
      <c r="F47" s="80"/>
      <c r="G47" s="80"/>
      <c r="H47" s="80"/>
      <c r="I47" s="80"/>
      <c r="J47" s="106"/>
      <c r="K47" s="106"/>
    </row>
    <row r="48" spans="1:11" ht="15">
      <c r="A48" s="80"/>
      <c r="B48" s="80"/>
      <c r="C48" s="80"/>
      <c r="D48" s="80"/>
      <c r="E48" s="80"/>
      <c r="F48" s="80"/>
      <c r="G48" s="80"/>
      <c r="H48" s="80"/>
      <c r="I48" s="80"/>
      <c r="J48" s="106"/>
      <c r="K48" s="106"/>
    </row>
    <row r="49" spans="1:11" ht="15">
      <c r="A49" s="80"/>
      <c r="B49" s="80"/>
      <c r="C49" s="80"/>
      <c r="D49" s="80"/>
      <c r="E49" s="80"/>
      <c r="F49" s="80"/>
      <c r="H49" s="80"/>
      <c r="I49" s="80"/>
      <c r="J49" s="106"/>
      <c r="K49" s="106"/>
    </row>
    <row r="50" spans="1:9" ht="15">
      <c r="A50" s="80"/>
      <c r="B50" s="80"/>
      <c r="C50" s="80"/>
      <c r="D50" s="80"/>
      <c r="E50" s="80"/>
      <c r="F50" s="80"/>
      <c r="G50" s="80"/>
      <c r="H50" s="80"/>
      <c r="I50" s="80"/>
    </row>
    <row r="51" spans="1:9" ht="15">
      <c r="A51" s="80"/>
      <c r="B51" s="80"/>
      <c r="C51" s="80"/>
      <c r="D51" s="80"/>
      <c r="E51" s="80"/>
      <c r="F51" s="80"/>
      <c r="G51" s="80"/>
      <c r="H51" s="80"/>
      <c r="I51" s="80"/>
    </row>
    <row r="52" spans="1:9" ht="15">
      <c r="A52" s="80"/>
      <c r="B52" s="80"/>
      <c r="C52" s="80"/>
      <c r="D52" s="80"/>
      <c r="E52" s="80"/>
      <c r="F52" s="80"/>
      <c r="G52" s="82"/>
      <c r="H52" s="80"/>
      <c r="I52" s="80"/>
    </row>
    <row r="53" spans="1:9" ht="15">
      <c r="A53" s="80"/>
      <c r="B53" s="80"/>
      <c r="C53" s="80"/>
      <c r="D53" s="80"/>
      <c r="E53" s="80"/>
      <c r="F53" s="80"/>
      <c r="G53" s="93"/>
      <c r="H53" s="80"/>
      <c r="I53" s="80"/>
    </row>
    <row r="54" spans="1:9" ht="15">
      <c r="A54" s="80"/>
      <c r="B54" s="80"/>
      <c r="C54" s="80"/>
      <c r="D54" s="80"/>
      <c r="E54" s="80"/>
      <c r="F54" s="80"/>
      <c r="G54" s="80"/>
      <c r="H54" s="80"/>
      <c r="I54" s="80"/>
    </row>
    <row r="55" spans="1:9" ht="15">
      <c r="A55" s="80"/>
      <c r="B55" s="80"/>
      <c r="C55" s="80"/>
      <c r="D55" s="80"/>
      <c r="E55" s="80"/>
      <c r="F55" s="80"/>
      <c r="G55" s="80"/>
      <c r="H55" s="80"/>
      <c r="I55" s="80"/>
    </row>
    <row r="56" spans="1:9" ht="15">
      <c r="A56" s="80"/>
      <c r="B56" s="80"/>
      <c r="C56" s="80"/>
      <c r="D56" s="80"/>
      <c r="E56" s="80"/>
      <c r="F56" s="80"/>
      <c r="G56" s="80"/>
      <c r="H56" s="80"/>
      <c r="I56" s="80"/>
    </row>
    <row r="57" spans="1:9" ht="15">
      <c r="A57" s="80"/>
      <c r="B57" s="80"/>
      <c r="C57" s="80"/>
      <c r="D57" s="80"/>
      <c r="E57" s="80"/>
      <c r="F57" s="80"/>
      <c r="G57" s="80"/>
      <c r="H57" s="80"/>
      <c r="I57" s="80"/>
    </row>
    <row r="58" spans="1:9" ht="15">
      <c r="A58" s="80"/>
      <c r="B58" s="80"/>
      <c r="C58" s="80"/>
      <c r="D58" s="80"/>
      <c r="E58" s="80"/>
      <c r="F58" s="80"/>
      <c r="G58" s="80"/>
      <c r="H58" s="80"/>
      <c r="I58" s="80"/>
    </row>
    <row r="59" spans="1:9" ht="15">
      <c r="A59" s="80"/>
      <c r="B59" s="80"/>
      <c r="C59" s="80"/>
      <c r="D59" s="80"/>
      <c r="E59" s="80"/>
      <c r="F59" s="80"/>
      <c r="G59" s="80"/>
      <c r="H59" s="80"/>
      <c r="I59" s="80"/>
    </row>
    <row r="60" spans="1:9" ht="15">
      <c r="A60" s="80"/>
      <c r="B60" s="80"/>
      <c r="C60" s="80"/>
      <c r="D60" s="80"/>
      <c r="E60" s="80"/>
      <c r="F60" s="80"/>
      <c r="G60" s="80"/>
      <c r="H60" s="80"/>
      <c r="I60" s="80"/>
    </row>
    <row r="61" spans="1:9" ht="15">
      <c r="A61" s="80"/>
      <c r="B61" s="80"/>
      <c r="C61" s="80"/>
      <c r="D61" s="80"/>
      <c r="E61" s="80"/>
      <c r="F61" s="80"/>
      <c r="G61" s="80"/>
      <c r="H61" s="80"/>
      <c r="I61" s="80"/>
    </row>
    <row r="62" spans="1:9" ht="15">
      <c r="A62" s="80"/>
      <c r="B62" s="80"/>
      <c r="C62" s="80"/>
      <c r="D62" s="80"/>
      <c r="E62" s="80"/>
      <c r="F62" s="80"/>
      <c r="G62" s="80"/>
      <c r="H62" s="80"/>
      <c r="I62" s="80"/>
    </row>
    <row r="63" spans="1:9" ht="15">
      <c r="A63" s="80"/>
      <c r="B63" s="80"/>
      <c r="C63" s="80"/>
      <c r="D63" s="80"/>
      <c r="E63" s="80"/>
      <c r="F63" s="80"/>
      <c r="G63" s="80"/>
      <c r="H63" s="80"/>
      <c r="I63" s="80"/>
    </row>
    <row r="64" spans="1:9" ht="15">
      <c r="A64" s="80"/>
      <c r="B64" s="80"/>
      <c r="C64" s="80"/>
      <c r="D64" s="80"/>
      <c r="E64" s="80"/>
      <c r="F64" s="80"/>
      <c r="G64" s="80"/>
      <c r="H64" s="80"/>
      <c r="I64" s="80"/>
    </row>
    <row r="65" spans="1:9" ht="15">
      <c r="A65" s="80"/>
      <c r="B65" s="80"/>
      <c r="C65" s="80"/>
      <c r="D65" s="80"/>
      <c r="E65" s="80"/>
      <c r="F65" s="80"/>
      <c r="G65" s="80"/>
      <c r="H65" s="80"/>
      <c r="I65" s="80"/>
    </row>
    <row r="66" spans="1:9" ht="15">
      <c r="A66" s="80"/>
      <c r="B66" s="80"/>
      <c r="C66" s="80"/>
      <c r="D66" s="80"/>
      <c r="E66" s="80"/>
      <c r="F66" s="80"/>
      <c r="G66" s="80"/>
      <c r="H66" s="80"/>
      <c r="I66" s="80"/>
    </row>
    <row r="67" spans="1:9" ht="15">
      <c r="A67" s="80"/>
      <c r="B67" s="80"/>
      <c r="C67" s="80"/>
      <c r="D67" s="80"/>
      <c r="E67" s="80"/>
      <c r="F67" s="80"/>
      <c r="G67" s="80"/>
      <c r="H67" s="80"/>
      <c r="I67" s="80"/>
    </row>
    <row r="68" spans="1:9" ht="15">
      <c r="A68" s="80"/>
      <c r="B68" s="80"/>
      <c r="C68" s="80"/>
      <c r="D68" s="80"/>
      <c r="E68" s="80"/>
      <c r="F68" s="80"/>
      <c r="G68" s="80"/>
      <c r="H68" s="80"/>
      <c r="I68" s="80"/>
    </row>
    <row r="69" spans="1:9" ht="15">
      <c r="A69" s="80"/>
      <c r="B69" s="80"/>
      <c r="C69" s="80"/>
      <c r="D69" s="80"/>
      <c r="E69" s="80"/>
      <c r="F69" s="80"/>
      <c r="G69" s="80"/>
      <c r="H69" s="80"/>
      <c r="I69" s="80"/>
    </row>
    <row r="70" spans="1:9" ht="15">
      <c r="A70" s="80"/>
      <c r="B70" s="80"/>
      <c r="C70" s="80"/>
      <c r="D70" s="80"/>
      <c r="E70" s="80"/>
      <c r="F70" s="80"/>
      <c r="G70" s="80"/>
      <c r="H70" s="80"/>
      <c r="I70" s="80"/>
    </row>
    <row r="71" spans="1:9" ht="15">
      <c r="A71" s="80"/>
      <c r="B71" s="80"/>
      <c r="C71" s="80"/>
      <c r="D71" s="80"/>
      <c r="E71" s="80"/>
      <c r="F71" s="80"/>
      <c r="G71" s="80"/>
      <c r="H71" s="80"/>
      <c r="I71" s="80"/>
    </row>
    <row r="72" spans="1:9" ht="15">
      <c r="A72" s="80"/>
      <c r="B72" s="80"/>
      <c r="C72" s="80"/>
      <c r="D72" s="80"/>
      <c r="E72" s="80"/>
      <c r="F72" s="80"/>
      <c r="G72" s="80"/>
      <c r="H72" s="80"/>
      <c r="I72" s="80"/>
    </row>
    <row r="73" spans="1:9" ht="15">
      <c r="A73" s="80"/>
      <c r="B73" s="80"/>
      <c r="C73" s="80"/>
      <c r="D73" s="80"/>
      <c r="E73" s="80"/>
      <c r="F73" s="80"/>
      <c r="G73" s="80"/>
      <c r="H73" s="80"/>
      <c r="I73" s="80"/>
    </row>
    <row r="74" spans="1:9" ht="15">
      <c r="A74" s="80"/>
      <c r="B74" s="80"/>
      <c r="C74" s="80"/>
      <c r="D74" s="80"/>
      <c r="E74" s="80"/>
      <c r="F74" s="80"/>
      <c r="G74" s="80"/>
      <c r="H74" s="80"/>
      <c r="I74" s="80"/>
    </row>
    <row r="75" spans="1:9" ht="15">
      <c r="A75" s="80"/>
      <c r="B75" s="80"/>
      <c r="C75" s="80"/>
      <c r="D75" s="80"/>
      <c r="E75" s="80"/>
      <c r="F75" s="80"/>
      <c r="G75" s="80"/>
      <c r="H75" s="80"/>
      <c r="I75" s="80"/>
    </row>
    <row r="76" spans="1:9" ht="15">
      <c r="A76" s="80"/>
      <c r="B76" s="80"/>
      <c r="C76" s="80"/>
      <c r="D76" s="80"/>
      <c r="E76" s="80"/>
      <c r="F76" s="80"/>
      <c r="G76" s="80"/>
      <c r="H76" s="80"/>
      <c r="I76" s="80"/>
    </row>
    <row r="77" spans="1:9" ht="15">
      <c r="A77" s="80"/>
      <c r="B77" s="80"/>
      <c r="C77" s="80"/>
      <c r="D77" s="80"/>
      <c r="E77" s="80"/>
      <c r="F77" s="80"/>
      <c r="G77" s="80"/>
      <c r="H77" s="80"/>
      <c r="I77" s="80"/>
    </row>
    <row r="78" spans="1:9" ht="15">
      <c r="A78" s="80"/>
      <c r="B78" s="80"/>
      <c r="C78" s="80"/>
      <c r="D78" s="80"/>
      <c r="E78" s="80"/>
      <c r="F78" s="80"/>
      <c r="G78" s="80"/>
      <c r="H78" s="80"/>
      <c r="I78" s="80"/>
    </row>
    <row r="79" spans="1:9" ht="15">
      <c r="A79" s="80"/>
      <c r="B79" s="80"/>
      <c r="C79" s="80"/>
      <c r="D79" s="80"/>
      <c r="E79" s="80"/>
      <c r="F79" s="80"/>
      <c r="G79" s="80"/>
      <c r="H79" s="80"/>
      <c r="I79" s="80"/>
    </row>
    <row r="80" spans="1:9" ht="15">
      <c r="A80" s="80"/>
      <c r="B80" s="80"/>
      <c r="C80" s="80"/>
      <c r="D80" s="80"/>
      <c r="E80" s="80"/>
      <c r="F80" s="80"/>
      <c r="G80" s="80"/>
      <c r="H80" s="80"/>
      <c r="I80" s="80"/>
    </row>
    <row r="81" spans="1:9" ht="15">
      <c r="A81" s="80"/>
      <c r="B81" s="80"/>
      <c r="C81" s="80"/>
      <c r="D81" s="80"/>
      <c r="E81" s="80"/>
      <c r="F81" s="80"/>
      <c r="G81" s="80"/>
      <c r="H81" s="80"/>
      <c r="I81" s="80"/>
    </row>
    <row r="82" spans="1:9" ht="15">
      <c r="A82" s="80"/>
      <c r="B82" s="80"/>
      <c r="C82" s="80"/>
      <c r="D82" s="80"/>
      <c r="E82" s="80"/>
      <c r="F82" s="80"/>
      <c r="G82" s="80"/>
      <c r="H82" s="80"/>
      <c r="I82" s="80"/>
    </row>
    <row r="83" spans="1:9" ht="15">
      <c r="A83" s="80"/>
      <c r="B83" s="80"/>
      <c r="C83" s="80"/>
      <c r="D83" s="80"/>
      <c r="E83" s="80"/>
      <c r="F83" s="80"/>
      <c r="G83" s="80"/>
      <c r="H83" s="80"/>
      <c r="I83" s="80"/>
    </row>
    <row r="84" spans="1:9" ht="15">
      <c r="A84" s="80"/>
      <c r="B84" s="80"/>
      <c r="C84" s="80"/>
      <c r="D84" s="80"/>
      <c r="E84" s="80"/>
      <c r="F84" s="80"/>
      <c r="G84" s="80"/>
      <c r="H84" s="80"/>
      <c r="I84" s="80"/>
    </row>
    <row r="85" spans="1:9" ht="15">
      <c r="A85" s="80"/>
      <c r="B85" s="80"/>
      <c r="C85" s="80"/>
      <c r="D85" s="80"/>
      <c r="E85" s="80"/>
      <c r="F85" s="80"/>
      <c r="G85" s="80"/>
      <c r="H85" s="80"/>
      <c r="I85" s="80"/>
    </row>
    <row r="86" spans="1:9" ht="15">
      <c r="A86" s="80"/>
      <c r="B86" s="80"/>
      <c r="C86" s="80"/>
      <c r="D86" s="80"/>
      <c r="E86" s="80"/>
      <c r="F86" s="80"/>
      <c r="G86" s="80"/>
      <c r="H86" s="80"/>
      <c r="I86" s="80"/>
    </row>
    <row r="87" spans="1:9" ht="15">
      <c r="A87" s="80"/>
      <c r="B87" s="80"/>
      <c r="C87" s="80"/>
      <c r="D87" s="80"/>
      <c r="E87" s="80"/>
      <c r="F87" s="80"/>
      <c r="G87" s="80"/>
      <c r="H87" s="80"/>
      <c r="I87" s="80"/>
    </row>
    <row r="88" spans="1:9" ht="15">
      <c r="A88" s="80"/>
      <c r="B88" s="80"/>
      <c r="C88" s="80"/>
      <c r="D88" s="80"/>
      <c r="E88" s="80"/>
      <c r="F88" s="80"/>
      <c r="G88" s="80"/>
      <c r="H88" s="80"/>
      <c r="I88" s="80"/>
    </row>
    <row r="89" spans="1:9" ht="15">
      <c r="A89" s="80"/>
      <c r="B89" s="80"/>
      <c r="C89" s="80"/>
      <c r="D89" s="80"/>
      <c r="E89" s="80"/>
      <c r="F89" s="80"/>
      <c r="G89" s="80"/>
      <c r="H89" s="80"/>
      <c r="I89" s="80"/>
    </row>
    <row r="90" spans="1:9" ht="15">
      <c r="A90" s="80"/>
      <c r="B90" s="80"/>
      <c r="C90" s="80"/>
      <c r="D90" s="80"/>
      <c r="E90" s="80"/>
      <c r="F90" s="80"/>
      <c r="G90" s="80"/>
      <c r="H90" s="80"/>
      <c r="I90" s="80"/>
    </row>
    <row r="91" spans="1:9" ht="15">
      <c r="A91" s="80"/>
      <c r="B91" s="80"/>
      <c r="C91" s="80"/>
      <c r="D91" s="80"/>
      <c r="E91" s="80"/>
      <c r="F91" s="80"/>
      <c r="G91" s="80"/>
      <c r="H91" s="80"/>
      <c r="I91" s="80"/>
    </row>
    <row r="92" spans="1:9" ht="15">
      <c r="A92" s="80"/>
      <c r="B92" s="80"/>
      <c r="C92" s="80"/>
      <c r="D92" s="80"/>
      <c r="E92" s="80"/>
      <c r="F92" s="80"/>
      <c r="G92" s="80"/>
      <c r="H92" s="80"/>
      <c r="I92" s="80"/>
    </row>
    <row r="93" spans="1:9" ht="15">
      <c r="A93" s="80"/>
      <c r="B93" s="80"/>
      <c r="C93" s="80"/>
      <c r="D93" s="80"/>
      <c r="E93" s="80"/>
      <c r="F93" s="80"/>
      <c r="G93" s="80"/>
      <c r="H93" s="80"/>
      <c r="I93" s="80"/>
    </row>
    <row r="94" spans="1:9" ht="15">
      <c r="A94" s="80"/>
      <c r="B94" s="80"/>
      <c r="C94" s="80"/>
      <c r="D94" s="80"/>
      <c r="E94" s="80"/>
      <c r="F94" s="80"/>
      <c r="G94" s="80"/>
      <c r="H94" s="80"/>
      <c r="I94" s="80"/>
    </row>
    <row r="95" spans="1:9" ht="15">
      <c r="A95" s="80"/>
      <c r="B95" s="80"/>
      <c r="C95" s="80"/>
      <c r="D95" s="80"/>
      <c r="E95" s="80"/>
      <c r="F95" s="80"/>
      <c r="G95" s="80"/>
      <c r="H95" s="80"/>
      <c r="I95" s="80"/>
    </row>
    <row r="96" spans="1:9" ht="15">
      <c r="A96" s="80"/>
      <c r="B96" s="80"/>
      <c r="C96" s="80"/>
      <c r="D96" s="80"/>
      <c r="E96" s="80"/>
      <c r="F96" s="80"/>
      <c r="G96" s="80"/>
      <c r="H96" s="80"/>
      <c r="I96" s="80"/>
    </row>
    <row r="97" spans="1:9" ht="15">
      <c r="A97" s="80"/>
      <c r="B97" s="80"/>
      <c r="C97" s="80"/>
      <c r="D97" s="80"/>
      <c r="E97" s="80"/>
      <c r="F97" s="80"/>
      <c r="G97" s="80"/>
      <c r="H97" s="80"/>
      <c r="I97" s="80"/>
    </row>
    <row r="98" spans="1:9" ht="15">
      <c r="A98" s="80"/>
      <c r="B98" s="80"/>
      <c r="C98" s="80"/>
      <c r="D98" s="80"/>
      <c r="E98" s="80"/>
      <c r="F98" s="80"/>
      <c r="G98" s="80"/>
      <c r="H98" s="80"/>
      <c r="I98" s="80"/>
    </row>
    <row r="99" spans="1:9" ht="15">
      <c r="A99" s="80"/>
      <c r="B99" s="80"/>
      <c r="C99" s="80"/>
      <c r="D99" s="80"/>
      <c r="E99" s="80"/>
      <c r="F99" s="80"/>
      <c r="G99" s="80"/>
      <c r="H99" s="80"/>
      <c r="I99" s="80"/>
    </row>
    <row r="100" spans="1:9" ht="15">
      <c r="A100" s="80"/>
      <c r="B100" s="80"/>
      <c r="C100" s="80"/>
      <c r="D100" s="80"/>
      <c r="E100" s="80"/>
      <c r="F100" s="80"/>
      <c r="G100" s="80"/>
      <c r="H100" s="80"/>
      <c r="I100" s="80"/>
    </row>
    <row r="101" spans="1:9" ht="15">
      <c r="A101" s="80"/>
      <c r="B101" s="80"/>
      <c r="C101" s="80"/>
      <c r="D101" s="80"/>
      <c r="E101" s="80"/>
      <c r="F101" s="80"/>
      <c r="G101" s="80"/>
      <c r="H101" s="80"/>
      <c r="I101" s="80"/>
    </row>
    <row r="102" spans="1:9" ht="15">
      <c r="A102" s="80"/>
      <c r="B102" s="80"/>
      <c r="C102" s="80"/>
      <c r="D102" s="80"/>
      <c r="E102" s="80"/>
      <c r="F102" s="80"/>
      <c r="G102" s="80"/>
      <c r="H102" s="80"/>
      <c r="I102" s="80"/>
    </row>
    <row r="103" spans="1:9" ht="15">
      <c r="A103" s="80"/>
      <c r="B103" s="80"/>
      <c r="C103" s="80"/>
      <c r="D103" s="80"/>
      <c r="E103" s="80"/>
      <c r="F103" s="80"/>
      <c r="G103" s="80"/>
      <c r="H103" s="80"/>
      <c r="I103" s="80"/>
    </row>
    <row r="104" spans="1:9" ht="15">
      <c r="A104" s="80"/>
      <c r="B104" s="80"/>
      <c r="C104" s="80"/>
      <c r="D104" s="80"/>
      <c r="E104" s="80"/>
      <c r="F104" s="80"/>
      <c r="G104" s="80"/>
      <c r="H104" s="80"/>
      <c r="I104" s="80"/>
    </row>
    <row r="105" spans="1:9" ht="15">
      <c r="A105" s="80"/>
      <c r="B105" s="80"/>
      <c r="C105" s="80"/>
      <c r="D105" s="80"/>
      <c r="E105" s="80"/>
      <c r="F105" s="80"/>
      <c r="G105" s="80"/>
      <c r="H105" s="80"/>
      <c r="I105" s="80"/>
    </row>
    <row r="106" spans="1:9" ht="15">
      <c r="A106" s="80"/>
      <c r="B106" s="80"/>
      <c r="C106" s="80"/>
      <c r="D106" s="80"/>
      <c r="E106" s="80"/>
      <c r="F106" s="80"/>
      <c r="G106" s="80"/>
      <c r="H106" s="80"/>
      <c r="I106" s="80"/>
    </row>
    <row r="107" spans="1:9" ht="15">
      <c r="A107" s="80"/>
      <c r="B107" s="80"/>
      <c r="C107" s="80"/>
      <c r="D107" s="80"/>
      <c r="E107" s="80"/>
      <c r="F107" s="80"/>
      <c r="G107" s="80"/>
      <c r="H107" s="80"/>
      <c r="I107" s="80"/>
    </row>
    <row r="108" spans="1:9" ht="15">
      <c r="A108" s="80"/>
      <c r="B108" s="80"/>
      <c r="C108" s="80"/>
      <c r="D108" s="80"/>
      <c r="E108" s="80"/>
      <c r="F108" s="80"/>
      <c r="G108" s="80"/>
      <c r="H108" s="80"/>
      <c r="I108" s="80"/>
    </row>
    <row r="109" spans="1:9" ht="15">
      <c r="A109" s="80"/>
      <c r="B109" s="80"/>
      <c r="C109" s="80"/>
      <c r="D109" s="80"/>
      <c r="E109" s="80"/>
      <c r="F109" s="80"/>
      <c r="G109" s="80"/>
      <c r="H109" s="80"/>
      <c r="I109" s="80"/>
    </row>
    <row r="110" spans="1:9" ht="15">
      <c r="A110" s="80"/>
      <c r="B110" s="80"/>
      <c r="C110" s="80"/>
      <c r="D110" s="80"/>
      <c r="E110" s="80"/>
      <c r="F110" s="80"/>
      <c r="G110" s="80"/>
      <c r="H110" s="80"/>
      <c r="I110" s="80"/>
    </row>
    <row r="111" spans="1:9" ht="15">
      <c r="A111" s="80"/>
      <c r="B111" s="80"/>
      <c r="C111" s="80"/>
      <c r="D111" s="80"/>
      <c r="E111" s="80"/>
      <c r="F111" s="80"/>
      <c r="G111" s="80"/>
      <c r="H111" s="80"/>
      <c r="I111" s="80"/>
    </row>
    <row r="112" spans="1:9" ht="15">
      <c r="A112" s="80"/>
      <c r="B112" s="80"/>
      <c r="C112" s="80"/>
      <c r="D112" s="80"/>
      <c r="E112" s="80"/>
      <c r="F112" s="80"/>
      <c r="G112" s="80"/>
      <c r="H112" s="80"/>
      <c r="I112" s="80"/>
    </row>
    <row r="113" spans="1:9" ht="15">
      <c r="A113" s="80"/>
      <c r="B113" s="80"/>
      <c r="C113" s="80"/>
      <c r="D113" s="80"/>
      <c r="E113" s="80"/>
      <c r="F113" s="80"/>
      <c r="G113" s="80"/>
      <c r="H113" s="80"/>
      <c r="I113" s="80"/>
    </row>
    <row r="114" spans="1:9" ht="15">
      <c r="A114" s="80"/>
      <c r="B114" s="80"/>
      <c r="C114" s="80"/>
      <c r="D114" s="80"/>
      <c r="E114" s="80"/>
      <c r="F114" s="80"/>
      <c r="G114" s="80"/>
      <c r="H114" s="80"/>
      <c r="I114" s="80"/>
    </row>
    <row r="115" spans="1:9" ht="15">
      <c r="A115" s="80"/>
      <c r="B115" s="80"/>
      <c r="C115" s="80"/>
      <c r="D115" s="80"/>
      <c r="E115" s="80"/>
      <c r="F115" s="80"/>
      <c r="G115" s="80"/>
      <c r="H115" s="80"/>
      <c r="I115" s="80"/>
    </row>
    <row r="116" spans="1:9" ht="15">
      <c r="A116" s="80"/>
      <c r="B116" s="80"/>
      <c r="C116" s="80"/>
      <c r="D116" s="80"/>
      <c r="E116" s="80"/>
      <c r="F116" s="80"/>
      <c r="G116" s="80"/>
      <c r="H116" s="80"/>
      <c r="I116" s="80"/>
    </row>
    <row r="117" spans="1:9" ht="15">
      <c r="A117" s="80"/>
      <c r="B117" s="80"/>
      <c r="C117" s="80"/>
      <c r="D117" s="80"/>
      <c r="E117" s="80"/>
      <c r="F117" s="80"/>
      <c r="G117" s="80"/>
      <c r="H117" s="80"/>
      <c r="I117" s="80"/>
    </row>
    <row r="118" spans="1:9" ht="15">
      <c r="A118" s="80"/>
      <c r="B118" s="80"/>
      <c r="C118" s="80"/>
      <c r="D118" s="80"/>
      <c r="E118" s="80"/>
      <c r="F118" s="80"/>
      <c r="G118" s="80"/>
      <c r="H118" s="80"/>
      <c r="I118" s="80"/>
    </row>
    <row r="119" spans="1:9" ht="15">
      <c r="A119" s="80"/>
      <c r="B119" s="80"/>
      <c r="C119" s="80"/>
      <c r="D119" s="80"/>
      <c r="E119" s="80"/>
      <c r="F119" s="80"/>
      <c r="G119" s="80"/>
      <c r="H119" s="80"/>
      <c r="I119" s="80"/>
    </row>
    <row r="120" spans="1:9" ht="15">
      <c r="A120" s="80"/>
      <c r="B120" s="80"/>
      <c r="C120" s="80"/>
      <c r="D120" s="80"/>
      <c r="E120" s="80"/>
      <c r="F120" s="80"/>
      <c r="G120" s="80"/>
      <c r="H120" s="80"/>
      <c r="I120" s="80"/>
    </row>
    <row r="121" spans="1:9" ht="15">
      <c r="A121" s="80"/>
      <c r="B121" s="80"/>
      <c r="C121" s="80"/>
      <c r="D121" s="80"/>
      <c r="E121" s="80"/>
      <c r="F121" s="80"/>
      <c r="G121" s="80"/>
      <c r="H121" s="80"/>
      <c r="I121" s="80"/>
    </row>
    <row r="122" spans="1:9" ht="15">
      <c r="A122" s="80"/>
      <c r="B122" s="80"/>
      <c r="C122" s="80"/>
      <c r="D122" s="80"/>
      <c r="E122" s="80"/>
      <c r="F122" s="80"/>
      <c r="G122" s="80"/>
      <c r="H122" s="80"/>
      <c r="I122" s="80"/>
    </row>
    <row r="123" spans="1:9" ht="15">
      <c r="A123" s="80"/>
      <c r="B123" s="80"/>
      <c r="C123" s="80"/>
      <c r="D123" s="80"/>
      <c r="E123" s="80"/>
      <c r="F123" s="80"/>
      <c r="G123" s="80"/>
      <c r="H123" s="80"/>
      <c r="I123" s="80"/>
    </row>
    <row r="124" spans="1:9" ht="15">
      <c r="A124" s="80"/>
      <c r="B124" s="80"/>
      <c r="C124" s="80"/>
      <c r="D124" s="80"/>
      <c r="E124" s="80"/>
      <c r="F124" s="80"/>
      <c r="G124" s="80"/>
      <c r="H124" s="80"/>
      <c r="I124" s="80"/>
    </row>
    <row r="125" spans="1:9" ht="15">
      <c r="A125" s="80"/>
      <c r="B125" s="80"/>
      <c r="C125" s="80"/>
      <c r="D125" s="80"/>
      <c r="E125" s="80"/>
      <c r="F125" s="80"/>
      <c r="G125" s="80"/>
      <c r="H125" s="80"/>
      <c r="I125" s="80"/>
    </row>
    <row r="126" spans="1:9" ht="15">
      <c r="A126" s="80"/>
      <c r="B126" s="80"/>
      <c r="C126" s="80"/>
      <c r="D126" s="80"/>
      <c r="E126" s="80"/>
      <c r="F126" s="80"/>
      <c r="G126" s="80"/>
      <c r="H126" s="80"/>
      <c r="I126" s="80"/>
    </row>
    <row r="127" spans="1:9" ht="15">
      <c r="A127" s="80"/>
      <c r="B127" s="80"/>
      <c r="C127" s="80"/>
      <c r="D127" s="80"/>
      <c r="E127" s="80"/>
      <c r="F127" s="80"/>
      <c r="G127" s="80"/>
      <c r="H127" s="80"/>
      <c r="I127" s="80"/>
    </row>
    <row r="128" spans="1:9" ht="15">
      <c r="A128" s="80"/>
      <c r="B128" s="80"/>
      <c r="C128" s="80"/>
      <c r="D128" s="80"/>
      <c r="E128" s="80"/>
      <c r="F128" s="80"/>
      <c r="G128" s="80"/>
      <c r="H128" s="80"/>
      <c r="I128" s="80"/>
    </row>
    <row r="129" spans="1:9" ht="15">
      <c r="A129" s="80"/>
      <c r="B129" s="80"/>
      <c r="C129" s="80"/>
      <c r="D129" s="80"/>
      <c r="E129" s="80"/>
      <c r="F129" s="80"/>
      <c r="G129" s="80"/>
      <c r="H129" s="80"/>
      <c r="I129" s="80"/>
    </row>
    <row r="130" spans="1:9" ht="15">
      <c r="A130" s="80"/>
      <c r="B130" s="80"/>
      <c r="C130" s="80"/>
      <c r="D130" s="80"/>
      <c r="E130" s="80"/>
      <c r="F130" s="80"/>
      <c r="G130" s="80"/>
      <c r="H130" s="80"/>
      <c r="I130" s="80"/>
    </row>
    <row r="131" spans="1:9" ht="15">
      <c r="A131" s="80"/>
      <c r="B131" s="80"/>
      <c r="C131" s="80"/>
      <c r="D131" s="80"/>
      <c r="E131" s="80"/>
      <c r="F131" s="80"/>
      <c r="G131" s="80"/>
      <c r="H131" s="80"/>
      <c r="I131" s="80"/>
    </row>
    <row r="132" spans="1:9" ht="15">
      <c r="A132" s="80"/>
      <c r="B132" s="80"/>
      <c r="C132" s="80"/>
      <c r="D132" s="80"/>
      <c r="E132" s="80"/>
      <c r="F132" s="80"/>
      <c r="G132" s="80"/>
      <c r="H132" s="80"/>
      <c r="I132" s="80"/>
    </row>
    <row r="133" spans="1:9" ht="15">
      <c r="A133" s="80"/>
      <c r="B133" s="80"/>
      <c r="C133" s="80"/>
      <c r="D133" s="80"/>
      <c r="E133" s="80"/>
      <c r="F133" s="80"/>
      <c r="G133" s="80"/>
      <c r="H133" s="80"/>
      <c r="I133" s="80"/>
    </row>
    <row r="134" spans="1:9" ht="15">
      <c r="A134" s="80"/>
      <c r="B134" s="80"/>
      <c r="C134" s="80"/>
      <c r="D134" s="80"/>
      <c r="E134" s="80"/>
      <c r="F134" s="80"/>
      <c r="G134" s="80"/>
      <c r="H134" s="80"/>
      <c r="I134" s="80"/>
    </row>
    <row r="135" spans="1:9" ht="15">
      <c r="A135" s="80"/>
      <c r="B135" s="80"/>
      <c r="C135" s="80"/>
      <c r="D135" s="80"/>
      <c r="E135" s="80"/>
      <c r="F135" s="80"/>
      <c r="G135" s="80"/>
      <c r="H135" s="80"/>
      <c r="I135" s="80"/>
    </row>
    <row r="136" spans="1:9" ht="15">
      <c r="A136" s="80"/>
      <c r="B136" s="80"/>
      <c r="C136" s="80"/>
      <c r="D136" s="80"/>
      <c r="E136" s="80"/>
      <c r="F136" s="80"/>
      <c r="G136" s="80"/>
      <c r="H136" s="80"/>
      <c r="I136" s="80"/>
    </row>
    <row r="137" spans="1:9" ht="15">
      <c r="A137" s="80"/>
      <c r="B137" s="80"/>
      <c r="C137" s="80"/>
      <c r="D137" s="80"/>
      <c r="E137" s="80"/>
      <c r="F137" s="80"/>
      <c r="G137" s="80"/>
      <c r="H137" s="80"/>
      <c r="I137" s="80"/>
    </row>
    <row r="138" spans="1:9" ht="15">
      <c r="A138" s="80"/>
      <c r="B138" s="80"/>
      <c r="C138" s="80"/>
      <c r="D138" s="80"/>
      <c r="E138" s="80"/>
      <c r="F138" s="80"/>
      <c r="G138" s="80"/>
      <c r="H138" s="80"/>
      <c r="I138" s="80"/>
    </row>
    <row r="139" spans="1:9" ht="15">
      <c r="A139" s="80"/>
      <c r="B139" s="80"/>
      <c r="C139" s="80"/>
      <c r="D139" s="80"/>
      <c r="E139" s="80"/>
      <c r="F139" s="80"/>
      <c r="G139" s="80"/>
      <c r="H139" s="80"/>
      <c r="I139" s="80"/>
    </row>
    <row r="140" spans="1:9" ht="15">
      <c r="A140" s="80"/>
      <c r="B140" s="80"/>
      <c r="C140" s="80"/>
      <c r="D140" s="80"/>
      <c r="E140" s="80"/>
      <c r="F140" s="80"/>
      <c r="G140" s="80"/>
      <c r="H140" s="80"/>
      <c r="I140" s="80"/>
    </row>
    <row r="141" spans="1:9" ht="15">
      <c r="A141" s="80"/>
      <c r="B141" s="80"/>
      <c r="C141" s="80"/>
      <c r="D141" s="80"/>
      <c r="E141" s="80"/>
      <c r="F141" s="80"/>
      <c r="G141" s="80"/>
      <c r="H141" s="80"/>
      <c r="I141" s="80"/>
    </row>
    <row r="142" spans="1:9" ht="15">
      <c r="A142" s="80"/>
      <c r="B142" s="80"/>
      <c r="C142" s="80"/>
      <c r="D142" s="80"/>
      <c r="E142" s="80"/>
      <c r="F142" s="80"/>
      <c r="G142" s="80"/>
      <c r="H142" s="80"/>
      <c r="I142" s="80"/>
    </row>
    <row r="143" spans="1:9" ht="15">
      <c r="A143" s="80"/>
      <c r="B143" s="80"/>
      <c r="C143" s="80"/>
      <c r="D143" s="80"/>
      <c r="E143" s="80"/>
      <c r="F143" s="80"/>
      <c r="G143" s="80"/>
      <c r="H143" s="80"/>
      <c r="I143" s="80"/>
    </row>
    <row r="144" spans="1:9" ht="15">
      <c r="A144" s="80"/>
      <c r="B144" s="80"/>
      <c r="C144" s="80"/>
      <c r="D144" s="80"/>
      <c r="E144" s="80"/>
      <c r="F144" s="80"/>
      <c r="G144" s="80"/>
      <c r="H144" s="80"/>
      <c r="I144" s="80"/>
    </row>
    <row r="145" spans="1:9" ht="15">
      <c r="A145" s="80"/>
      <c r="B145" s="80"/>
      <c r="C145" s="80"/>
      <c r="D145" s="80"/>
      <c r="E145" s="80"/>
      <c r="F145" s="80"/>
      <c r="G145" s="80"/>
      <c r="H145" s="80"/>
      <c r="I145" s="80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">
      <c r="A264" s="1"/>
      <c r="B264" s="1"/>
      <c r="C264" s="1"/>
      <c r="D264" s="1"/>
      <c r="E264" s="1"/>
      <c r="F264" s="1"/>
      <c r="G264" s="1"/>
      <c r="H264" s="1"/>
      <c r="I264" s="1"/>
    </row>
  </sheetData>
  <printOptions/>
  <pageMargins left="0.75" right="0.5" top="0.75" bottom="0.75" header="0.5" footer="0.5"/>
  <pageSetup orientation="portrait" paperSize="9" scale="85" r:id="rId1"/>
  <headerFooter alignWithMargins="0">
    <oddFooter>&amp;R&amp;"Arial,Bold"&amp;11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U72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37" customWidth="1"/>
    <col min="3" max="4" width="19.8515625" style="37" customWidth="1"/>
    <col min="5" max="5" width="9.140625" style="37" customWidth="1"/>
    <col min="6" max="8" width="10.140625" style="37" hidden="1" customWidth="1"/>
    <col min="9" max="9" width="12.00390625" style="37" customWidth="1"/>
    <col min="10" max="10" width="12.57421875" style="37" hidden="1" customWidth="1"/>
    <col min="11" max="11" width="0.9921875" style="37" customWidth="1"/>
    <col min="12" max="12" width="12.57421875" style="37" customWidth="1"/>
    <col min="13" max="13" width="1.1484375" style="37" customWidth="1"/>
    <col min="14" max="14" width="12.57421875" style="37" hidden="1" customWidth="1"/>
    <col min="15" max="15" width="1.1484375" style="37" hidden="1" customWidth="1"/>
    <col min="16" max="16" width="12.421875" style="37" hidden="1" customWidth="1"/>
    <col min="17" max="17" width="0" style="37" hidden="1" customWidth="1"/>
    <col min="18" max="18" width="13.421875" style="37" hidden="1" customWidth="1"/>
    <col min="19" max="19" width="14.28125" style="37" customWidth="1"/>
    <col min="20" max="16384" width="9.140625" style="37" customWidth="1"/>
  </cols>
  <sheetData>
    <row r="1" ht="18.75">
      <c r="A1" s="38" t="s">
        <v>39</v>
      </c>
    </row>
    <row r="2" ht="15.75">
      <c r="A2" s="10"/>
    </row>
    <row r="3" ht="15.75">
      <c r="A3" s="10" t="s">
        <v>38</v>
      </c>
    </row>
    <row r="4" spans="1:21" ht="15.75">
      <c r="A4" s="10" t="s">
        <v>69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.75">
      <c r="A7" s="11"/>
      <c r="B7" s="11"/>
      <c r="C7" s="11"/>
      <c r="D7" s="11"/>
      <c r="E7" s="11"/>
      <c r="F7" s="11"/>
      <c r="G7" s="11"/>
      <c r="H7" s="11"/>
      <c r="I7" s="74" t="s">
        <v>27</v>
      </c>
      <c r="J7" s="74"/>
      <c r="K7" s="74"/>
      <c r="L7" s="74"/>
      <c r="M7" s="11"/>
      <c r="N7" s="76" t="s">
        <v>54</v>
      </c>
      <c r="O7" s="76"/>
      <c r="P7" s="76"/>
      <c r="Q7" s="11"/>
      <c r="R7" s="16"/>
      <c r="S7" s="16"/>
      <c r="T7" s="16"/>
      <c r="U7" s="11"/>
    </row>
    <row r="8" spans="1:20" ht="15.75">
      <c r="A8" s="11"/>
      <c r="B8" s="11"/>
      <c r="C8" s="11"/>
      <c r="D8" s="11"/>
      <c r="E8" s="11"/>
      <c r="F8" s="11"/>
      <c r="G8" s="11"/>
      <c r="H8" s="11"/>
      <c r="I8" s="75" t="s">
        <v>70</v>
      </c>
      <c r="J8" s="75"/>
      <c r="K8" s="75"/>
      <c r="L8" s="75"/>
      <c r="M8" s="11"/>
      <c r="N8" s="77" t="s">
        <v>70</v>
      </c>
      <c r="O8" s="77"/>
      <c r="P8" s="77"/>
      <c r="Q8" s="11"/>
      <c r="R8" s="16"/>
      <c r="S8" s="69"/>
      <c r="T8" s="69"/>
    </row>
    <row r="9" spans="1:20" ht="15.75">
      <c r="A9" s="11"/>
      <c r="B9" s="11"/>
      <c r="C9" s="11"/>
      <c r="D9" s="11"/>
      <c r="E9" s="11"/>
      <c r="F9" s="11"/>
      <c r="G9" s="11"/>
      <c r="H9" s="11"/>
      <c r="I9" s="61" t="s">
        <v>71</v>
      </c>
      <c r="J9" s="97"/>
      <c r="K9" s="61"/>
      <c r="L9" s="62">
        <v>2005</v>
      </c>
      <c r="M9" s="63"/>
      <c r="N9" s="61" t="s">
        <v>62</v>
      </c>
      <c r="O9" s="61"/>
      <c r="P9" s="62">
        <v>2004</v>
      </c>
      <c r="Q9" s="11"/>
      <c r="R9" s="72" t="s">
        <v>64</v>
      </c>
      <c r="S9" s="70"/>
      <c r="T9" s="69"/>
    </row>
    <row r="10" spans="1:20" ht="15.75">
      <c r="A10" s="11"/>
      <c r="B10" s="11"/>
      <c r="C10" s="11"/>
      <c r="D10" s="11"/>
      <c r="E10" s="15"/>
      <c r="F10" s="15"/>
      <c r="G10" s="15"/>
      <c r="H10" s="15"/>
      <c r="I10" s="13" t="s">
        <v>0</v>
      </c>
      <c r="J10" s="98"/>
      <c r="K10" s="13"/>
      <c r="L10" s="13" t="s">
        <v>0</v>
      </c>
      <c r="M10" s="11"/>
      <c r="N10" s="62" t="s">
        <v>0</v>
      </c>
      <c r="O10" s="62"/>
      <c r="P10" s="62" t="s">
        <v>0</v>
      </c>
      <c r="Q10" s="11"/>
      <c r="R10" s="69"/>
      <c r="S10" s="16"/>
      <c r="T10" s="69"/>
    </row>
    <row r="11" spans="1:20" ht="15.75">
      <c r="A11" s="11"/>
      <c r="B11" s="11"/>
      <c r="C11" s="11"/>
      <c r="D11" s="11"/>
      <c r="E11" s="11"/>
      <c r="F11" s="11"/>
      <c r="G11" s="11"/>
      <c r="H11" s="11"/>
      <c r="I11" s="15"/>
      <c r="J11" s="70"/>
      <c r="K11" s="15"/>
      <c r="L11" s="15"/>
      <c r="M11" s="11"/>
      <c r="N11" s="64"/>
      <c r="O11" s="64"/>
      <c r="P11" s="64"/>
      <c r="Q11" s="11"/>
      <c r="R11" s="69"/>
      <c r="S11" s="16"/>
      <c r="T11" s="69"/>
    </row>
    <row r="12" spans="1:20" ht="16.5" thickBot="1">
      <c r="A12" s="10" t="s">
        <v>25</v>
      </c>
      <c r="B12" s="11"/>
      <c r="C12" s="11"/>
      <c r="D12" s="11"/>
      <c r="E12" s="15"/>
      <c r="F12" s="15"/>
      <c r="G12" s="15"/>
      <c r="H12" s="15"/>
      <c r="I12" s="39">
        <f>71225</f>
        <v>71225</v>
      </c>
      <c r="J12" s="99"/>
      <c r="K12" s="39"/>
      <c r="L12" s="48">
        <v>69459</v>
      </c>
      <c r="M12" s="40"/>
      <c r="N12" s="48">
        <f>291930</f>
        <v>291930</v>
      </c>
      <c r="O12" s="48"/>
      <c r="P12" s="48">
        <f>269791</f>
        <v>269791</v>
      </c>
      <c r="Q12" s="11"/>
      <c r="R12" s="60">
        <f>187349</f>
        <v>187349</v>
      </c>
      <c r="S12" s="44"/>
      <c r="T12" s="69"/>
    </row>
    <row r="13" spans="1:20" ht="16.5" thickTop="1">
      <c r="A13" s="10"/>
      <c r="B13" s="11"/>
      <c r="C13" s="11"/>
      <c r="D13" s="11"/>
      <c r="E13" s="15"/>
      <c r="F13" s="15"/>
      <c r="G13" s="15"/>
      <c r="H13" s="15"/>
      <c r="I13" s="12"/>
      <c r="J13" s="65"/>
      <c r="K13" s="12"/>
      <c r="L13" s="59"/>
      <c r="M13" s="12"/>
      <c r="N13" s="59"/>
      <c r="O13" s="59"/>
      <c r="P13" s="59"/>
      <c r="Q13" s="11"/>
      <c r="R13" s="59"/>
      <c r="S13" s="44"/>
      <c r="T13" s="69"/>
    </row>
    <row r="14" spans="1:20" ht="15.75">
      <c r="A14" s="10" t="s">
        <v>63</v>
      </c>
      <c r="B14" s="11"/>
      <c r="C14" s="11"/>
      <c r="D14" s="11"/>
      <c r="E14" s="15"/>
      <c r="F14" s="15"/>
      <c r="G14" s="15"/>
      <c r="H14" s="15"/>
      <c r="I14" s="12">
        <v>4972</v>
      </c>
      <c r="J14" s="65"/>
      <c r="K14" s="12"/>
      <c r="L14" s="65">
        <v>-10007</v>
      </c>
      <c r="M14" s="12"/>
      <c r="N14" s="65">
        <f>N18-N16</f>
        <v>-18125</v>
      </c>
      <c r="O14" s="59"/>
      <c r="P14" s="65">
        <f>21377</f>
        <v>21377</v>
      </c>
      <c r="Q14" s="11"/>
      <c r="R14" s="65">
        <f>R18-R16</f>
        <v>-4733</v>
      </c>
      <c r="S14" s="44"/>
      <c r="T14" s="69"/>
    </row>
    <row r="15" spans="1:20" ht="15.75">
      <c r="A15" s="11"/>
      <c r="B15" s="11"/>
      <c r="C15" s="11"/>
      <c r="D15" s="11"/>
      <c r="E15" s="15"/>
      <c r="F15" s="15"/>
      <c r="G15" s="15"/>
      <c r="H15" s="15"/>
      <c r="I15" s="12"/>
      <c r="J15" s="65"/>
      <c r="K15" s="12"/>
      <c r="L15" s="59"/>
      <c r="M15" s="12"/>
      <c r="N15" s="59"/>
      <c r="O15" s="59"/>
      <c r="P15" s="59"/>
      <c r="Q15" s="11"/>
      <c r="R15" s="59"/>
      <c r="S15" s="44"/>
      <c r="T15" s="69"/>
    </row>
    <row r="16" spans="1:20" ht="15.75">
      <c r="A16" s="11" t="s">
        <v>37</v>
      </c>
      <c r="B16" s="11"/>
      <c r="C16" s="11"/>
      <c r="D16" s="11"/>
      <c r="E16" s="15"/>
      <c r="F16" s="15"/>
      <c r="G16" s="15"/>
      <c r="H16" s="15"/>
      <c r="I16" s="12">
        <f>-17831</f>
        <v>-17831</v>
      </c>
      <c r="J16" s="65"/>
      <c r="K16" s="12"/>
      <c r="L16" s="59">
        <v>-17752</v>
      </c>
      <c r="M16" s="12"/>
      <c r="N16" s="59">
        <f>-72287</f>
        <v>-72287</v>
      </c>
      <c r="O16" s="59"/>
      <c r="P16" s="59">
        <v>-57275</v>
      </c>
      <c r="Q16" s="11"/>
      <c r="R16" s="59">
        <v>-39343</v>
      </c>
      <c r="S16" s="44"/>
      <c r="T16" s="69"/>
    </row>
    <row r="17" spans="1:20" ht="15.75">
      <c r="A17" s="11"/>
      <c r="B17" s="11"/>
      <c r="C17" s="11"/>
      <c r="D17" s="11"/>
      <c r="E17" s="15"/>
      <c r="F17" s="15"/>
      <c r="G17" s="15"/>
      <c r="H17" s="15"/>
      <c r="I17" s="14"/>
      <c r="J17" s="65"/>
      <c r="K17" s="14"/>
      <c r="L17" s="66"/>
      <c r="M17" s="12"/>
      <c r="N17" s="66"/>
      <c r="O17" s="66"/>
      <c r="P17" s="66"/>
      <c r="Q17" s="11"/>
      <c r="R17" s="66"/>
      <c r="S17" s="44"/>
      <c r="T17" s="69"/>
    </row>
    <row r="18" spans="1:20" ht="15.75">
      <c r="A18" s="10" t="s">
        <v>55</v>
      </c>
      <c r="B18" s="10"/>
      <c r="C18" s="10"/>
      <c r="D18" s="10"/>
      <c r="E18" s="15"/>
      <c r="F18" s="15"/>
      <c r="G18" s="15"/>
      <c r="H18" s="15"/>
      <c r="I18" s="12">
        <v>-12859</v>
      </c>
      <c r="J18" s="65"/>
      <c r="K18" s="12"/>
      <c r="L18" s="59">
        <v>-27759</v>
      </c>
      <c r="M18" s="12"/>
      <c r="N18" s="59">
        <f>-90412</f>
        <v>-90412</v>
      </c>
      <c r="O18" s="59"/>
      <c r="P18" s="59">
        <v>-35898</v>
      </c>
      <c r="Q18" s="11"/>
      <c r="R18" s="59">
        <f>-44076</f>
        <v>-44076</v>
      </c>
      <c r="S18" s="44"/>
      <c r="T18" s="69"/>
    </row>
    <row r="19" spans="1:20" ht="15.75">
      <c r="A19" s="11"/>
      <c r="B19" s="11"/>
      <c r="C19" s="11"/>
      <c r="D19" s="11"/>
      <c r="E19" s="11"/>
      <c r="F19" s="11"/>
      <c r="G19" s="11"/>
      <c r="H19" s="11"/>
      <c r="I19" s="12"/>
      <c r="J19" s="65"/>
      <c r="K19" s="12"/>
      <c r="L19" s="59"/>
      <c r="M19" s="12"/>
      <c r="N19" s="59"/>
      <c r="O19" s="59"/>
      <c r="P19" s="59"/>
      <c r="Q19" s="11"/>
      <c r="R19" s="59"/>
      <c r="S19" s="44"/>
      <c r="T19" s="69"/>
    </row>
    <row r="20" spans="1:20" ht="15.75">
      <c r="A20" s="11" t="s">
        <v>1</v>
      </c>
      <c r="B20" s="11"/>
      <c r="C20" s="11"/>
      <c r="D20" s="11"/>
      <c r="E20" s="11"/>
      <c r="F20" s="11"/>
      <c r="G20" s="11"/>
      <c r="H20" s="11"/>
      <c r="I20" s="12">
        <v>-197</v>
      </c>
      <c r="J20" s="65"/>
      <c r="K20" s="12"/>
      <c r="L20" s="59">
        <v>-199</v>
      </c>
      <c r="M20" s="12"/>
      <c r="N20" s="59">
        <v>-1701</v>
      </c>
      <c r="O20" s="59"/>
      <c r="P20" s="59">
        <v>-973</v>
      </c>
      <c r="Q20" s="11"/>
      <c r="R20" s="59">
        <v>-675</v>
      </c>
      <c r="S20" s="44"/>
      <c r="T20" s="69"/>
    </row>
    <row r="21" spans="1:20" ht="15.75">
      <c r="A21" s="11"/>
      <c r="B21" s="11"/>
      <c r="C21" s="11"/>
      <c r="D21" s="11"/>
      <c r="E21" s="11"/>
      <c r="F21" s="11"/>
      <c r="G21" s="11"/>
      <c r="H21" s="11"/>
      <c r="I21" s="14"/>
      <c r="J21" s="65"/>
      <c r="K21" s="14"/>
      <c r="L21" s="66"/>
      <c r="M21" s="12"/>
      <c r="N21" s="66"/>
      <c r="O21" s="66"/>
      <c r="P21" s="66"/>
      <c r="Q21" s="11"/>
      <c r="R21" s="14"/>
      <c r="S21" s="44"/>
      <c r="T21" s="69"/>
    </row>
    <row r="22" spans="1:20" ht="16.5" thickBot="1">
      <c r="A22" s="10" t="s">
        <v>80</v>
      </c>
      <c r="B22" s="10"/>
      <c r="C22" s="10"/>
      <c r="D22" s="10"/>
      <c r="E22" s="11"/>
      <c r="F22" s="11"/>
      <c r="G22" s="11"/>
      <c r="H22" s="11"/>
      <c r="I22" s="78">
        <f>+I18+I20</f>
        <v>-13056</v>
      </c>
      <c r="J22" s="65"/>
      <c r="K22" s="78"/>
      <c r="L22" s="79">
        <f>+L18+L20</f>
        <v>-27958</v>
      </c>
      <c r="M22" s="12"/>
      <c r="N22" s="59">
        <f>+N18+N20</f>
        <v>-92113</v>
      </c>
      <c r="O22" s="59"/>
      <c r="P22" s="59">
        <f>+P18+P20</f>
        <v>-36871</v>
      </c>
      <c r="Q22" s="11"/>
      <c r="R22" s="59">
        <f>+R18+R20</f>
        <v>-44751</v>
      </c>
      <c r="S22" s="44"/>
      <c r="T22" s="69"/>
    </row>
    <row r="23" spans="1:20" ht="15.75">
      <c r="A23" s="11"/>
      <c r="B23" s="11"/>
      <c r="C23" s="11"/>
      <c r="D23" s="11"/>
      <c r="E23" s="11"/>
      <c r="F23" s="11"/>
      <c r="G23" s="11"/>
      <c r="H23" s="11"/>
      <c r="I23" s="12"/>
      <c r="J23" s="65"/>
      <c r="K23" s="12"/>
      <c r="L23" s="12"/>
      <c r="M23" s="12"/>
      <c r="N23" s="59"/>
      <c r="O23" s="59"/>
      <c r="P23" s="59"/>
      <c r="Q23" s="11"/>
      <c r="R23" s="44"/>
      <c r="S23" s="69"/>
      <c r="T23" s="69"/>
    </row>
    <row r="24" spans="1:20" ht="15.75">
      <c r="A24" s="11" t="s">
        <v>81</v>
      </c>
      <c r="B24" s="11"/>
      <c r="C24" s="11"/>
      <c r="D24" s="11"/>
      <c r="E24" s="11"/>
      <c r="F24" s="11"/>
      <c r="G24" s="11"/>
      <c r="H24" s="11"/>
      <c r="I24" s="12"/>
      <c r="J24" s="65"/>
      <c r="K24" s="12"/>
      <c r="L24" s="12"/>
      <c r="M24" s="12"/>
      <c r="N24" s="59"/>
      <c r="O24" s="59"/>
      <c r="P24" s="59"/>
      <c r="Q24" s="11"/>
      <c r="R24" s="44"/>
      <c r="S24" s="69"/>
      <c r="T24" s="69"/>
    </row>
    <row r="25" spans="1:20" ht="15.75">
      <c r="A25" s="11" t="s">
        <v>82</v>
      </c>
      <c r="B25" s="11"/>
      <c r="C25" s="11"/>
      <c r="D25" s="11"/>
      <c r="E25" s="11"/>
      <c r="F25" s="11"/>
      <c r="G25" s="11"/>
      <c r="H25" s="11"/>
      <c r="I25" s="12">
        <f>I22</f>
        <v>-13056</v>
      </c>
      <c r="J25" s="65"/>
      <c r="K25" s="12"/>
      <c r="L25" s="12">
        <f>L22</f>
        <v>-27958</v>
      </c>
      <c r="M25" s="12"/>
      <c r="N25" s="59"/>
      <c r="O25" s="59"/>
      <c r="P25" s="59"/>
      <c r="Q25" s="11"/>
      <c r="R25" s="44"/>
      <c r="S25" s="69"/>
      <c r="T25" s="69"/>
    </row>
    <row r="26" spans="1:20" ht="15.75">
      <c r="A26" s="11" t="s">
        <v>83</v>
      </c>
      <c r="B26" s="11"/>
      <c r="C26" s="11"/>
      <c r="D26" s="11"/>
      <c r="E26" s="11"/>
      <c r="F26" s="11"/>
      <c r="G26" s="11"/>
      <c r="H26" s="11"/>
      <c r="I26" s="14">
        <v>0</v>
      </c>
      <c r="J26" s="65"/>
      <c r="K26" s="14"/>
      <c r="L26" s="14">
        <v>0</v>
      </c>
      <c r="M26" s="12"/>
      <c r="N26" s="59">
        <v>0</v>
      </c>
      <c r="O26" s="59"/>
      <c r="P26" s="59">
        <v>0</v>
      </c>
      <c r="Q26" s="11"/>
      <c r="R26" s="44"/>
      <c r="S26" s="69"/>
      <c r="T26" s="69"/>
    </row>
    <row r="27" spans="1:20" ht="16.5" thickBot="1">
      <c r="A27" s="10"/>
      <c r="B27" s="10"/>
      <c r="C27" s="10"/>
      <c r="D27" s="10"/>
      <c r="E27" s="11"/>
      <c r="F27" s="11"/>
      <c r="G27" s="11"/>
      <c r="H27" s="11"/>
      <c r="I27" s="78">
        <f>I22-I26</f>
        <v>-13056</v>
      </c>
      <c r="J27" s="65"/>
      <c r="K27" s="78"/>
      <c r="L27" s="78">
        <f>L22-L26</f>
        <v>-27958</v>
      </c>
      <c r="M27" s="12"/>
      <c r="N27" s="59">
        <f>N22-N26</f>
        <v>-92113</v>
      </c>
      <c r="O27" s="59"/>
      <c r="P27" s="59">
        <f>P22-P26</f>
        <v>-36871</v>
      </c>
      <c r="Q27" s="11"/>
      <c r="R27" s="44"/>
      <c r="S27" s="69"/>
      <c r="T27" s="69"/>
    </row>
    <row r="28" spans="1:18" ht="15.75">
      <c r="A28" s="11"/>
      <c r="B28" s="11"/>
      <c r="C28" s="11"/>
      <c r="D28" s="11"/>
      <c r="E28" s="11"/>
      <c r="F28" s="11"/>
      <c r="G28" s="11"/>
      <c r="H28" s="11"/>
      <c r="I28" s="12"/>
      <c r="J28" s="65"/>
      <c r="K28" s="12"/>
      <c r="L28" s="12"/>
      <c r="M28" s="12"/>
      <c r="N28" s="59"/>
      <c r="O28" s="59"/>
      <c r="P28" s="59"/>
      <c r="Q28" s="11"/>
      <c r="R28" s="11"/>
    </row>
    <row r="29" spans="1:18" ht="16.5">
      <c r="A29" s="10" t="s">
        <v>53</v>
      </c>
      <c r="B29" s="11"/>
      <c r="C29" s="11"/>
      <c r="D29" s="11"/>
      <c r="E29" s="11"/>
      <c r="F29" s="11"/>
      <c r="G29" s="11"/>
      <c r="H29" s="11"/>
      <c r="I29" s="35">
        <v>-9.32</v>
      </c>
      <c r="J29" s="100"/>
      <c r="K29" s="12"/>
      <c r="L29" s="35">
        <v>-19.95</v>
      </c>
      <c r="M29" s="12"/>
      <c r="N29" s="67">
        <f>ROUND(N27/140130*100,2)</f>
        <v>-65.73</v>
      </c>
      <c r="O29" s="59"/>
      <c r="P29" s="67">
        <f>ROUND(P27/140130*100,2)</f>
        <v>-26.31</v>
      </c>
      <c r="Q29" s="11"/>
      <c r="R29" s="11"/>
    </row>
    <row r="30" spans="1:18" ht="15.75">
      <c r="A30" s="11"/>
      <c r="B30" s="11"/>
      <c r="C30" s="11"/>
      <c r="D30" s="11"/>
      <c r="E30" s="11"/>
      <c r="F30" s="11"/>
      <c r="G30" s="11"/>
      <c r="H30" s="11"/>
      <c r="I30" s="12"/>
      <c r="J30" s="65"/>
      <c r="K30" s="12"/>
      <c r="L30" s="12"/>
      <c r="M30" s="12"/>
      <c r="N30" s="59"/>
      <c r="O30" s="59"/>
      <c r="P30" s="59"/>
      <c r="Q30" s="11"/>
      <c r="R30" s="11"/>
    </row>
    <row r="31" spans="1:18" ht="16.5">
      <c r="A31" s="10" t="s">
        <v>59</v>
      </c>
      <c r="B31" s="11"/>
      <c r="C31" s="11"/>
      <c r="D31" s="11"/>
      <c r="E31" s="11"/>
      <c r="F31" s="11"/>
      <c r="G31" s="11"/>
      <c r="H31" s="11"/>
      <c r="I31" s="35">
        <v>-9.32</v>
      </c>
      <c r="J31" s="100"/>
      <c r="K31" s="12"/>
      <c r="L31" s="35">
        <v>-19.95</v>
      </c>
      <c r="M31" s="12"/>
      <c r="N31" s="67">
        <f>N29</f>
        <v>-65.73</v>
      </c>
      <c r="O31" s="59"/>
      <c r="P31" s="67">
        <f>P29</f>
        <v>-26.31</v>
      </c>
      <c r="Q31" s="11"/>
      <c r="R31" s="11"/>
    </row>
    <row r="32" spans="1:18" ht="15.75">
      <c r="A32" s="11"/>
      <c r="B32" s="11"/>
      <c r="C32" s="11"/>
      <c r="D32" s="11"/>
      <c r="E32" s="11"/>
      <c r="F32" s="11"/>
      <c r="G32" s="11"/>
      <c r="H32" s="11"/>
      <c r="I32" s="12"/>
      <c r="J32" s="44"/>
      <c r="K32" s="12"/>
      <c r="L32" s="12"/>
      <c r="M32" s="12"/>
      <c r="N32" s="12"/>
      <c r="O32" s="12"/>
      <c r="P32" s="12"/>
      <c r="Q32" s="11"/>
      <c r="R32" s="11"/>
    </row>
    <row r="33" spans="1:18" ht="15.75">
      <c r="A33" s="11"/>
      <c r="B33" s="11"/>
      <c r="C33" s="11"/>
      <c r="D33" s="11"/>
      <c r="E33" s="11"/>
      <c r="F33" s="11"/>
      <c r="G33" s="11"/>
      <c r="H33" s="11"/>
      <c r="I33" s="12"/>
      <c r="J33" s="44"/>
      <c r="K33" s="12"/>
      <c r="L33" s="12"/>
      <c r="M33" s="12"/>
      <c r="N33" s="12"/>
      <c r="O33" s="12"/>
      <c r="P33" s="12"/>
      <c r="Q33" s="11"/>
      <c r="R33" s="11"/>
    </row>
    <row r="34" spans="1:18" ht="15.75">
      <c r="A34" s="11"/>
      <c r="B34" s="11"/>
      <c r="C34" s="11"/>
      <c r="D34" s="11"/>
      <c r="E34" s="11"/>
      <c r="F34" s="11"/>
      <c r="G34" s="11"/>
      <c r="H34" s="11"/>
      <c r="I34" s="12"/>
      <c r="J34" s="44"/>
      <c r="K34" s="12"/>
      <c r="L34" s="12"/>
      <c r="M34" s="12"/>
      <c r="N34" s="12"/>
      <c r="O34" s="12"/>
      <c r="P34" s="12"/>
      <c r="Q34" s="11"/>
      <c r="R34" s="11"/>
    </row>
    <row r="35" spans="1:18" ht="15.75">
      <c r="A35" s="11"/>
      <c r="B35" s="11"/>
      <c r="C35" s="11"/>
      <c r="D35" s="11"/>
      <c r="E35" s="11"/>
      <c r="F35" s="11"/>
      <c r="G35" s="11"/>
      <c r="H35" s="11"/>
      <c r="I35" s="12"/>
      <c r="J35" s="44"/>
      <c r="K35" s="12"/>
      <c r="L35" s="12"/>
      <c r="M35" s="12"/>
      <c r="N35" s="12"/>
      <c r="O35" s="12"/>
      <c r="P35" s="12"/>
      <c r="Q35" s="11"/>
      <c r="R35" s="11"/>
    </row>
    <row r="36" spans="1:18" ht="15.75">
      <c r="A36" s="10" t="s">
        <v>47</v>
      </c>
      <c r="B36" s="11"/>
      <c r="C36" s="11"/>
      <c r="D36" s="11"/>
      <c r="E36" s="11"/>
      <c r="F36" s="11"/>
      <c r="G36" s="11"/>
      <c r="H36" s="11"/>
      <c r="I36" s="11"/>
      <c r="J36" s="16"/>
      <c r="K36" s="11"/>
      <c r="L36" s="11"/>
      <c r="M36" s="11"/>
      <c r="N36" s="11"/>
      <c r="O36" s="11"/>
      <c r="P36" s="11"/>
      <c r="Q36" s="11"/>
      <c r="R36" s="11"/>
    </row>
    <row r="37" spans="1:18" ht="15.75">
      <c r="A37" s="10" t="s">
        <v>72</v>
      </c>
      <c r="B37" s="11"/>
      <c r="C37" s="11"/>
      <c r="D37" s="11"/>
      <c r="E37" s="11"/>
      <c r="F37" s="11"/>
      <c r="G37" s="11"/>
      <c r="H37" s="11"/>
      <c r="I37" s="11"/>
      <c r="J37" s="16"/>
      <c r="K37" s="11"/>
      <c r="L37" s="11"/>
      <c r="M37" s="11"/>
      <c r="N37" s="11"/>
      <c r="O37" s="11"/>
      <c r="P37" s="11"/>
      <c r="Q37" s="11"/>
      <c r="R37" s="11"/>
    </row>
    <row r="38" spans="1:18" ht="15.75">
      <c r="A38" s="11"/>
      <c r="B38" s="11"/>
      <c r="C38" s="11"/>
      <c r="D38" s="11"/>
      <c r="E38" s="11"/>
      <c r="F38" s="11"/>
      <c r="G38" s="11"/>
      <c r="H38" s="11"/>
      <c r="I38" s="11"/>
      <c r="J38" s="16"/>
      <c r="K38" s="11"/>
      <c r="L38" s="11"/>
      <c r="M38" s="11"/>
      <c r="N38" s="11"/>
      <c r="O38" s="11"/>
      <c r="P38" s="11"/>
      <c r="Q38" s="11"/>
      <c r="R38" s="11"/>
    </row>
    <row r="39" spans="1:18" ht="15.75">
      <c r="A39" s="11"/>
      <c r="B39" s="11"/>
      <c r="C39" s="11"/>
      <c r="D39" s="11"/>
      <c r="E39" s="11"/>
      <c r="F39" s="11"/>
      <c r="G39" s="11"/>
      <c r="H39" s="11"/>
      <c r="I39" s="11"/>
      <c r="J39" s="16"/>
      <c r="K39" s="11"/>
      <c r="L39" s="11"/>
      <c r="M39" s="11"/>
      <c r="N39" s="11"/>
      <c r="O39" s="11"/>
      <c r="P39" s="11"/>
      <c r="Q39" s="11"/>
      <c r="R39" s="11"/>
    </row>
    <row r="40" spans="1:18" ht="15.75">
      <c r="A40" s="11"/>
      <c r="B40" s="11"/>
      <c r="C40" s="11"/>
      <c r="D40" s="11"/>
      <c r="E40" s="11"/>
      <c r="F40" s="11"/>
      <c r="G40" s="11"/>
      <c r="H40" s="11"/>
      <c r="I40" s="11"/>
      <c r="J40" s="16"/>
      <c r="K40" s="11"/>
      <c r="L40" s="11"/>
      <c r="M40" s="11"/>
      <c r="N40" s="11"/>
      <c r="O40" s="11"/>
      <c r="P40" s="11"/>
      <c r="Q40" s="11"/>
      <c r="R40" s="11"/>
    </row>
    <row r="41" spans="1:18" ht="15.75">
      <c r="A41" s="11"/>
      <c r="B41" s="11"/>
      <c r="C41" s="11"/>
      <c r="D41" s="11"/>
      <c r="E41" s="11"/>
      <c r="F41" s="11"/>
      <c r="G41" s="11"/>
      <c r="H41" s="11"/>
      <c r="I41" s="11"/>
      <c r="J41" s="16"/>
      <c r="K41" s="11"/>
      <c r="L41" s="11"/>
      <c r="M41" s="11"/>
      <c r="N41" s="11"/>
      <c r="O41" s="11"/>
      <c r="P41" s="11"/>
      <c r="Q41" s="11"/>
      <c r="R41" s="11"/>
    </row>
    <row r="42" spans="1:18" ht="15.75">
      <c r="A42" s="11"/>
      <c r="B42" s="11"/>
      <c r="C42" s="11"/>
      <c r="D42" s="11"/>
      <c r="E42" s="11"/>
      <c r="F42" s="11"/>
      <c r="G42" s="11"/>
      <c r="H42" s="11"/>
      <c r="I42" s="11"/>
      <c r="J42" s="16"/>
      <c r="K42" s="11"/>
      <c r="L42" s="11"/>
      <c r="M42" s="11"/>
      <c r="N42" s="11"/>
      <c r="O42" s="11"/>
      <c r="P42" s="11"/>
      <c r="Q42" s="11"/>
      <c r="R42" s="11"/>
    </row>
    <row r="43" spans="1:18" ht="15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5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5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5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5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5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5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5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5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5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5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5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5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5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5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5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5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5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5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5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5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5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5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5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5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</sheetData>
  <mergeCells count="4">
    <mergeCell ref="I7:L7"/>
    <mergeCell ref="I8:L8"/>
    <mergeCell ref="N7:P7"/>
    <mergeCell ref="N8:P8"/>
  </mergeCells>
  <printOptions/>
  <pageMargins left="0.75" right="0.75" top="1" bottom="0.5" header="0.5" footer="0.5"/>
  <pageSetup orientation="portrait" paperSize="9" scale="75" r:id="rId1"/>
  <headerFooter alignWithMargins="0">
    <oddFooter>&amp;R&amp;"Arial,Bold"&amp;16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1:P86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.140625" style="1" customWidth="1"/>
    <col min="2" max="2" width="55.7109375" style="1" customWidth="1"/>
    <col min="3" max="3" width="5.00390625" style="1" customWidth="1"/>
    <col min="4" max="4" width="18.8515625" style="1" customWidth="1"/>
    <col min="5" max="5" width="1.8515625" style="1" customWidth="1"/>
    <col min="6" max="6" width="18.57421875" style="1" customWidth="1"/>
    <col min="7" max="7" width="1.28515625" style="1" customWidth="1"/>
    <col min="8" max="8" width="13.57421875" style="1" customWidth="1"/>
    <col min="9" max="9" width="8.00390625" style="1" customWidth="1"/>
    <col min="10" max="10" width="9.140625" style="3" customWidth="1"/>
    <col min="11" max="11" width="14.28125" style="3" customWidth="1"/>
    <col min="12" max="13" width="8.8515625" style="1" customWidth="1"/>
    <col min="14" max="14" width="10.7109375" style="1" customWidth="1"/>
    <col min="15" max="15" width="14.00390625" style="1" customWidth="1"/>
    <col min="16" max="16384" width="8.8515625" style="1" customWidth="1"/>
  </cols>
  <sheetData>
    <row r="1" ht="18.75">
      <c r="B1" s="38" t="s">
        <v>39</v>
      </c>
    </row>
    <row r="2" ht="15">
      <c r="B2" s="2"/>
    </row>
    <row r="3" spans="2:12" ht="15">
      <c r="B3" s="2" t="s">
        <v>45</v>
      </c>
      <c r="H3" s="45"/>
      <c r="I3" s="45"/>
      <c r="J3" s="7"/>
      <c r="K3" s="7"/>
      <c r="L3" s="45"/>
    </row>
    <row r="4" spans="2:12" ht="15">
      <c r="B4" s="2" t="s">
        <v>73</v>
      </c>
      <c r="D4" s="23"/>
      <c r="F4" s="23"/>
      <c r="H4" s="45"/>
      <c r="I4" s="45"/>
      <c r="J4" s="7"/>
      <c r="K4" s="7"/>
      <c r="L4" s="45"/>
    </row>
    <row r="5" spans="2:12" ht="15">
      <c r="B5" s="2"/>
      <c r="D5" s="5" t="s">
        <v>57</v>
      </c>
      <c r="E5" s="5"/>
      <c r="F5" s="5" t="s">
        <v>21</v>
      </c>
      <c r="H5" s="45"/>
      <c r="I5" s="45"/>
      <c r="J5" s="49"/>
      <c r="K5" s="49"/>
      <c r="L5" s="45"/>
    </row>
    <row r="6" spans="2:12" ht="15">
      <c r="B6" s="2"/>
      <c r="D6" s="23" t="s">
        <v>46</v>
      </c>
      <c r="E6" s="23"/>
      <c r="F6" s="23" t="s">
        <v>46</v>
      </c>
      <c r="G6" s="23"/>
      <c r="H6" s="24"/>
      <c r="I6" s="24"/>
      <c r="J6" s="49"/>
      <c r="K6" s="49"/>
      <c r="L6" s="45"/>
    </row>
    <row r="7" spans="4:16" ht="15">
      <c r="D7" s="25" t="s">
        <v>74</v>
      </c>
      <c r="E7" s="25"/>
      <c r="F7" s="25" t="s">
        <v>65</v>
      </c>
      <c r="G7" s="25"/>
      <c r="H7" s="28"/>
      <c r="I7" s="26"/>
      <c r="J7" s="26"/>
      <c r="K7" s="50"/>
      <c r="L7" s="51"/>
      <c r="M7" s="51"/>
      <c r="N7" s="51"/>
      <c r="O7" s="51"/>
      <c r="P7" s="51"/>
    </row>
    <row r="8" spans="4:16" ht="15">
      <c r="D8" s="27" t="s">
        <v>0</v>
      </c>
      <c r="E8" s="27"/>
      <c r="F8" s="27" t="s">
        <v>0</v>
      </c>
      <c r="G8" s="27"/>
      <c r="H8" s="28"/>
      <c r="I8" s="28"/>
      <c r="J8" s="28"/>
      <c r="K8" s="52"/>
      <c r="L8" s="50"/>
      <c r="M8" s="50"/>
      <c r="N8" s="51"/>
      <c r="O8" s="51"/>
      <c r="P8" s="51"/>
    </row>
    <row r="9" spans="4:16" ht="15">
      <c r="D9" s="27"/>
      <c r="E9" s="27"/>
      <c r="F9" s="27"/>
      <c r="G9" s="27"/>
      <c r="H9" s="28"/>
      <c r="I9" s="28"/>
      <c r="J9" s="28"/>
      <c r="K9" s="51"/>
      <c r="L9" s="51"/>
      <c r="M9" s="51"/>
      <c r="N9" s="51"/>
      <c r="O9" s="51"/>
      <c r="P9" s="51"/>
    </row>
    <row r="10" spans="1:16" ht="15">
      <c r="A10" s="2"/>
      <c r="B10" s="2" t="s">
        <v>22</v>
      </c>
      <c r="D10" s="3">
        <f>93764</f>
        <v>93764</v>
      </c>
      <c r="E10" s="3"/>
      <c r="F10" s="3">
        <f>95344</f>
        <v>95344</v>
      </c>
      <c r="G10" s="3"/>
      <c r="H10" s="47"/>
      <c r="I10" s="101"/>
      <c r="J10" s="53"/>
      <c r="K10" s="54"/>
      <c r="L10" s="50"/>
      <c r="M10" s="50"/>
      <c r="N10" s="55"/>
      <c r="O10" s="55"/>
      <c r="P10" s="51"/>
    </row>
    <row r="11" spans="1:16" ht="15">
      <c r="A11" s="2"/>
      <c r="B11" s="2"/>
      <c r="D11" s="3"/>
      <c r="E11" s="3"/>
      <c r="F11" s="3"/>
      <c r="G11" s="3"/>
      <c r="H11" s="47"/>
      <c r="I11" s="49"/>
      <c r="J11" s="53"/>
      <c r="K11" s="54"/>
      <c r="L11" s="50"/>
      <c r="M11" s="50"/>
      <c r="N11" s="51"/>
      <c r="O11" s="51"/>
      <c r="P11" s="51"/>
    </row>
    <row r="12" spans="1:16" ht="15">
      <c r="A12" s="2"/>
      <c r="B12" s="2" t="s">
        <v>41</v>
      </c>
      <c r="D12" s="3">
        <f>268504</f>
        <v>268504</v>
      </c>
      <c r="E12" s="3"/>
      <c r="F12" s="3">
        <f>268504</f>
        <v>268504</v>
      </c>
      <c r="G12" s="3"/>
      <c r="H12" s="47"/>
      <c r="I12" s="102"/>
      <c r="J12" s="53"/>
      <c r="K12" s="54"/>
      <c r="L12" s="50"/>
      <c r="M12" s="50"/>
      <c r="N12" s="55"/>
      <c r="O12" s="51"/>
      <c r="P12" s="51"/>
    </row>
    <row r="13" spans="1:16" ht="15">
      <c r="A13" s="2"/>
      <c r="B13" s="2"/>
      <c r="G13" s="3"/>
      <c r="H13" s="47"/>
      <c r="I13" s="49"/>
      <c r="J13" s="53"/>
      <c r="K13" s="51"/>
      <c r="L13" s="50"/>
      <c r="M13" s="50"/>
      <c r="N13" s="51"/>
      <c r="O13" s="51"/>
      <c r="P13" s="51"/>
    </row>
    <row r="14" spans="1:16" ht="15">
      <c r="A14" s="2"/>
      <c r="B14" s="2" t="s">
        <v>42</v>
      </c>
      <c r="C14" s="33"/>
      <c r="D14" s="3">
        <f>90204</f>
        <v>90204</v>
      </c>
      <c r="E14" s="3"/>
      <c r="F14" s="3">
        <f>90468</f>
        <v>90468</v>
      </c>
      <c r="G14" s="3"/>
      <c r="H14" s="47"/>
      <c r="I14" s="103"/>
      <c r="J14" s="53"/>
      <c r="K14" s="54"/>
      <c r="L14" s="50"/>
      <c r="M14" s="50"/>
      <c r="N14" s="55"/>
      <c r="O14" s="55"/>
      <c r="P14" s="51"/>
    </row>
    <row r="15" spans="1:16" ht="15">
      <c r="A15" s="2"/>
      <c r="B15" s="2"/>
      <c r="C15" s="33"/>
      <c r="G15" s="3"/>
      <c r="H15" s="47"/>
      <c r="I15" s="49"/>
      <c r="J15" s="53"/>
      <c r="K15" s="51"/>
      <c r="L15" s="50"/>
      <c r="M15" s="50"/>
      <c r="N15" s="51"/>
      <c r="O15" s="51"/>
      <c r="P15" s="51"/>
    </row>
    <row r="16" spans="1:16" ht="15">
      <c r="A16" s="2"/>
      <c r="B16" s="2" t="s">
        <v>43</v>
      </c>
      <c r="C16" s="33"/>
      <c r="D16" s="3">
        <f>35665</f>
        <v>35665</v>
      </c>
      <c r="E16" s="3"/>
      <c r="F16" s="3">
        <f>35089</f>
        <v>35089</v>
      </c>
      <c r="G16" s="3"/>
      <c r="H16" s="47"/>
      <c r="I16" s="49"/>
      <c r="J16" s="53"/>
      <c r="K16" s="54"/>
      <c r="L16" s="50"/>
      <c r="M16" s="50"/>
      <c r="N16" s="55"/>
      <c r="O16" s="55"/>
      <c r="P16" s="51"/>
    </row>
    <row r="17" spans="1:16" ht="15">
      <c r="A17" s="2"/>
      <c r="B17" s="2"/>
      <c r="C17" s="33"/>
      <c r="G17" s="3"/>
      <c r="H17" s="47"/>
      <c r="I17" s="49"/>
      <c r="J17" s="53"/>
      <c r="K17" s="51"/>
      <c r="L17" s="50"/>
      <c r="M17" s="50"/>
      <c r="N17" s="51"/>
      <c r="O17" s="51"/>
      <c r="P17" s="51"/>
    </row>
    <row r="18" spans="1:16" ht="15">
      <c r="A18" s="2"/>
      <c r="B18" s="2" t="s">
        <v>44</v>
      </c>
      <c r="C18" s="33"/>
      <c r="D18" s="3">
        <v>0</v>
      </c>
      <c r="E18" s="3"/>
      <c r="F18" s="3">
        <v>1378</v>
      </c>
      <c r="G18" s="3"/>
      <c r="H18" s="47"/>
      <c r="I18" s="101"/>
      <c r="J18" s="53"/>
      <c r="K18" s="54"/>
      <c r="L18" s="50"/>
      <c r="M18" s="50"/>
      <c r="N18" s="51"/>
      <c r="O18" s="55"/>
      <c r="P18" s="51"/>
    </row>
    <row r="19" spans="1:16" ht="15">
      <c r="A19" s="2"/>
      <c r="C19" s="33"/>
      <c r="G19" s="3"/>
      <c r="H19" s="47"/>
      <c r="I19" s="49"/>
      <c r="J19" s="53"/>
      <c r="K19" s="51"/>
      <c r="L19" s="50"/>
      <c r="M19" s="50"/>
      <c r="N19" s="51"/>
      <c r="O19" s="51"/>
      <c r="P19" s="51"/>
    </row>
    <row r="20" spans="1:16" ht="15">
      <c r="A20" s="2"/>
      <c r="B20" s="2" t="s">
        <v>66</v>
      </c>
      <c r="C20" s="33"/>
      <c r="D20" s="3">
        <v>1486</v>
      </c>
      <c r="F20" s="3">
        <v>1486</v>
      </c>
      <c r="G20" s="3"/>
      <c r="H20" s="47"/>
      <c r="I20" s="49"/>
      <c r="J20" s="53"/>
      <c r="K20" s="51"/>
      <c r="L20" s="50"/>
      <c r="M20" s="50"/>
      <c r="N20" s="51"/>
      <c r="O20" s="51"/>
      <c r="P20" s="51"/>
    </row>
    <row r="21" spans="1:16" ht="15">
      <c r="A21" s="2"/>
      <c r="C21" s="33"/>
      <c r="G21" s="3"/>
      <c r="H21" s="47"/>
      <c r="I21" s="49"/>
      <c r="J21" s="53"/>
      <c r="K21" s="51"/>
      <c r="L21" s="50"/>
      <c r="M21" s="50"/>
      <c r="N21" s="51"/>
      <c r="O21" s="51"/>
      <c r="P21" s="51"/>
    </row>
    <row r="22" spans="1:16" ht="15">
      <c r="A22" s="2"/>
      <c r="B22" s="2" t="s">
        <v>2</v>
      </c>
      <c r="C22" s="33"/>
      <c r="G22" s="3"/>
      <c r="H22" s="47"/>
      <c r="I22" s="49"/>
      <c r="J22" s="53"/>
      <c r="K22" s="51"/>
      <c r="L22" s="50"/>
      <c r="M22" s="50"/>
      <c r="N22" s="51"/>
      <c r="O22" s="51"/>
      <c r="P22" s="51"/>
    </row>
    <row r="23" spans="1:16" ht="15">
      <c r="A23" s="2"/>
      <c r="B23" s="29" t="s">
        <v>67</v>
      </c>
      <c r="C23" s="33"/>
      <c r="D23" s="17">
        <f>9305</f>
        <v>9305</v>
      </c>
      <c r="F23" s="17">
        <f>8298</f>
        <v>8298</v>
      </c>
      <c r="G23" s="3"/>
      <c r="H23" s="47"/>
      <c r="I23" s="49"/>
      <c r="J23" s="53"/>
      <c r="K23" s="51"/>
      <c r="L23" s="50"/>
      <c r="M23" s="50"/>
      <c r="N23" s="51"/>
      <c r="O23" s="51"/>
      <c r="P23" s="51"/>
    </row>
    <row r="24" spans="1:16" ht="15">
      <c r="A24" s="36"/>
      <c r="B24" s="29" t="s">
        <v>23</v>
      </c>
      <c r="C24" s="33"/>
      <c r="D24" s="18">
        <f>6025</f>
        <v>6025</v>
      </c>
      <c r="E24" s="7"/>
      <c r="F24" s="18">
        <v>6867</v>
      </c>
      <c r="G24" s="7"/>
      <c r="H24" s="47"/>
      <c r="I24" s="49"/>
      <c r="J24" s="53"/>
      <c r="K24" s="54"/>
      <c r="L24" s="50"/>
      <c r="M24" s="50"/>
      <c r="N24" s="55"/>
      <c r="O24" s="55"/>
      <c r="P24" s="51"/>
    </row>
    <row r="25" spans="1:16" ht="15">
      <c r="A25" s="36"/>
      <c r="B25" s="29" t="s">
        <v>3</v>
      </c>
      <c r="C25" s="33"/>
      <c r="D25" s="18">
        <f>21344</f>
        <v>21344</v>
      </c>
      <c r="E25" s="7"/>
      <c r="F25" s="18">
        <f>27359</f>
        <v>27359</v>
      </c>
      <c r="G25" s="7"/>
      <c r="H25" s="47"/>
      <c r="I25" s="49"/>
      <c r="J25" s="53"/>
      <c r="K25" s="54"/>
      <c r="L25" s="50"/>
      <c r="M25" s="50"/>
      <c r="N25" s="55"/>
      <c r="O25" s="55"/>
      <c r="P25" s="51"/>
    </row>
    <row r="26" spans="1:16" ht="15">
      <c r="A26" s="36"/>
      <c r="B26" s="29" t="s">
        <v>56</v>
      </c>
      <c r="C26" s="33"/>
      <c r="D26" s="18">
        <f>99148</f>
        <v>99148</v>
      </c>
      <c r="E26" s="7"/>
      <c r="F26" s="18">
        <f>102141</f>
        <v>102141</v>
      </c>
      <c r="G26" s="7"/>
      <c r="H26" s="73"/>
      <c r="I26" s="49"/>
      <c r="J26" s="53"/>
      <c r="K26" s="54"/>
      <c r="L26" s="50"/>
      <c r="M26" s="50"/>
      <c r="N26" s="55"/>
      <c r="O26" s="55"/>
      <c r="P26" s="51"/>
    </row>
    <row r="27" spans="1:16" ht="15">
      <c r="A27" s="36"/>
      <c r="B27" s="29" t="s">
        <v>4</v>
      </c>
      <c r="C27" s="33"/>
      <c r="D27" s="18">
        <f>39653</f>
        <v>39653</v>
      </c>
      <c r="E27" s="7"/>
      <c r="F27" s="18">
        <v>35639</v>
      </c>
      <c r="G27" s="7"/>
      <c r="H27" s="47"/>
      <c r="I27" s="49"/>
      <c r="J27" s="53"/>
      <c r="K27" s="54"/>
      <c r="L27" s="50"/>
      <c r="M27" s="50"/>
      <c r="N27" s="55"/>
      <c r="O27" s="55"/>
      <c r="P27" s="51"/>
    </row>
    <row r="28" spans="1:16" ht="15">
      <c r="A28" s="36"/>
      <c r="B28" s="29" t="s">
        <v>26</v>
      </c>
      <c r="C28" s="33"/>
      <c r="D28" s="18">
        <f>5376</f>
        <v>5376</v>
      </c>
      <c r="E28" s="7"/>
      <c r="F28" s="18">
        <f>5254</f>
        <v>5254</v>
      </c>
      <c r="G28" s="7"/>
      <c r="H28" s="47"/>
      <c r="I28" s="49"/>
      <c r="J28" s="53"/>
      <c r="K28" s="54"/>
      <c r="L28" s="50"/>
      <c r="M28" s="50"/>
      <c r="N28" s="55"/>
      <c r="O28" s="55"/>
      <c r="P28" s="51"/>
    </row>
    <row r="29" spans="1:16" ht="15">
      <c r="A29" s="36"/>
      <c r="B29" s="29" t="s">
        <v>24</v>
      </c>
      <c r="C29" s="33"/>
      <c r="D29" s="19">
        <f>23783</f>
        <v>23783</v>
      </c>
      <c r="E29" s="7"/>
      <c r="F29" s="19">
        <f>16936</f>
        <v>16936</v>
      </c>
      <c r="G29" s="7"/>
      <c r="H29" s="47"/>
      <c r="I29" s="49"/>
      <c r="J29" s="53"/>
      <c r="K29" s="54"/>
      <c r="L29" s="50"/>
      <c r="M29" s="50"/>
      <c r="N29" s="55"/>
      <c r="O29" s="55"/>
      <c r="P29" s="51"/>
    </row>
    <row r="30" spans="1:16" ht="15">
      <c r="A30" s="2"/>
      <c r="C30" s="33"/>
      <c r="D30" s="3">
        <f>SUM(D23:D29)</f>
        <v>204634</v>
      </c>
      <c r="E30" s="7"/>
      <c r="F30" s="3">
        <f>SUM(F23:F29)</f>
        <v>202494</v>
      </c>
      <c r="G30" s="3"/>
      <c r="H30" s="47"/>
      <c r="I30" s="49"/>
      <c r="J30" s="53"/>
      <c r="K30" s="51"/>
      <c r="L30" s="50"/>
      <c r="M30" s="50"/>
      <c r="N30" s="51"/>
      <c r="O30" s="51"/>
      <c r="P30" s="51"/>
    </row>
    <row r="31" spans="1:16" ht="15">
      <c r="A31" s="2"/>
      <c r="C31" s="33"/>
      <c r="G31" s="3"/>
      <c r="H31" s="47"/>
      <c r="I31" s="49"/>
      <c r="J31" s="53"/>
      <c r="K31" s="51"/>
      <c r="L31" s="50"/>
      <c r="M31" s="50"/>
      <c r="N31" s="51"/>
      <c r="O31" s="51"/>
      <c r="P31" s="51"/>
    </row>
    <row r="32" spans="1:16" ht="15">
      <c r="A32" s="2"/>
      <c r="B32" s="2" t="s">
        <v>5</v>
      </c>
      <c r="C32" s="33"/>
      <c r="G32" s="3"/>
      <c r="H32" s="47"/>
      <c r="I32" s="49"/>
      <c r="J32" s="56"/>
      <c r="K32" s="51"/>
      <c r="L32" s="50"/>
      <c r="M32" s="50"/>
      <c r="N32" s="51"/>
      <c r="O32" s="51"/>
      <c r="P32" s="51"/>
    </row>
    <row r="33" spans="1:16" ht="15">
      <c r="A33" s="36"/>
      <c r="B33" s="29" t="s">
        <v>7</v>
      </c>
      <c r="C33" s="33"/>
      <c r="D33" s="17">
        <f>13229</f>
        <v>13229</v>
      </c>
      <c r="E33" s="7"/>
      <c r="F33" s="17">
        <f>12437</f>
        <v>12437</v>
      </c>
      <c r="G33" s="7"/>
      <c r="H33" s="47"/>
      <c r="I33" s="49"/>
      <c r="J33" s="53"/>
      <c r="K33" s="54"/>
      <c r="L33" s="50"/>
      <c r="M33" s="50"/>
      <c r="N33" s="55"/>
      <c r="O33" s="55"/>
      <c r="P33" s="51"/>
    </row>
    <row r="34" spans="1:16" ht="15">
      <c r="A34" s="36"/>
      <c r="B34" s="29" t="s">
        <v>8</v>
      </c>
      <c r="C34" s="33"/>
      <c r="D34" s="30">
        <f>44417</f>
        <v>44417</v>
      </c>
      <c r="E34" s="47"/>
      <c r="F34" s="30">
        <v>39901</v>
      </c>
      <c r="G34" s="7"/>
      <c r="H34" s="47"/>
      <c r="I34" s="49"/>
      <c r="J34" s="53"/>
      <c r="K34" s="54"/>
      <c r="L34" s="50"/>
      <c r="M34" s="50"/>
      <c r="N34" s="55"/>
      <c r="O34" s="55"/>
      <c r="P34" s="51"/>
    </row>
    <row r="35" spans="1:16" ht="15">
      <c r="A35" s="36"/>
      <c r="B35" s="29" t="s">
        <v>48</v>
      </c>
      <c r="D35" s="30">
        <f>343</f>
        <v>343</v>
      </c>
      <c r="E35" s="47"/>
      <c r="F35" s="30">
        <f>279</f>
        <v>279</v>
      </c>
      <c r="G35" s="7"/>
      <c r="H35" s="47"/>
      <c r="I35" s="49"/>
      <c r="J35" s="53"/>
      <c r="K35" s="54"/>
      <c r="L35" s="50"/>
      <c r="M35" s="50"/>
      <c r="N35" s="55"/>
      <c r="O35" s="55"/>
      <c r="P35" s="51"/>
    </row>
    <row r="36" spans="1:16" ht="15">
      <c r="A36" s="36"/>
      <c r="B36" s="29" t="s">
        <v>6</v>
      </c>
      <c r="C36" s="33"/>
      <c r="D36" s="18">
        <f>204704</f>
        <v>204704</v>
      </c>
      <c r="E36" s="7"/>
      <c r="F36" s="18">
        <f>204704</f>
        <v>204704</v>
      </c>
      <c r="G36" s="7"/>
      <c r="H36" s="47"/>
      <c r="I36" s="49"/>
      <c r="J36" s="53"/>
      <c r="K36" s="54"/>
      <c r="L36" s="50"/>
      <c r="M36" s="50"/>
      <c r="N36" s="55"/>
      <c r="O36" s="55"/>
      <c r="P36" s="51"/>
    </row>
    <row r="37" spans="1:16" ht="15">
      <c r="A37" s="2"/>
      <c r="B37" s="29" t="s">
        <v>9</v>
      </c>
      <c r="D37" s="19">
        <f>190</f>
        <v>190</v>
      </c>
      <c r="E37" s="7"/>
      <c r="F37" s="19">
        <v>290</v>
      </c>
      <c r="G37" s="7"/>
      <c r="H37" s="47"/>
      <c r="I37" s="49"/>
      <c r="J37" s="53"/>
      <c r="K37" s="54"/>
      <c r="L37" s="50"/>
      <c r="M37" s="50"/>
      <c r="N37" s="51"/>
      <c r="O37" s="55"/>
      <c r="P37" s="51"/>
    </row>
    <row r="38" spans="1:16" ht="15">
      <c r="A38" s="2"/>
      <c r="B38" s="29" t="s">
        <v>10</v>
      </c>
      <c r="D38" s="3">
        <f>SUM(D33:D37)</f>
        <v>262883</v>
      </c>
      <c r="E38" s="3"/>
      <c r="F38" s="3">
        <f>SUM(F33:F37)</f>
        <v>257611</v>
      </c>
      <c r="G38" s="3"/>
      <c r="H38" s="47"/>
      <c r="I38" s="49"/>
      <c r="J38" s="53"/>
      <c r="K38" s="51"/>
      <c r="L38" s="50"/>
      <c r="M38" s="50"/>
      <c r="N38" s="51"/>
      <c r="O38" s="51"/>
      <c r="P38" s="51"/>
    </row>
    <row r="39" spans="1:16" ht="15">
      <c r="A39" s="2"/>
      <c r="G39" s="3"/>
      <c r="H39" s="47"/>
      <c r="I39" s="49"/>
      <c r="J39" s="53"/>
      <c r="K39" s="51"/>
      <c r="L39" s="50"/>
      <c r="M39" s="50"/>
      <c r="N39" s="51"/>
      <c r="O39" s="51"/>
      <c r="P39" s="51"/>
    </row>
    <row r="40" spans="1:16" ht="15">
      <c r="A40" s="2"/>
      <c r="B40" s="1" t="s">
        <v>68</v>
      </c>
      <c r="D40" s="3">
        <f>D30-D38</f>
        <v>-58249</v>
      </c>
      <c r="E40" s="3"/>
      <c r="F40" s="3">
        <f>F30-F38</f>
        <v>-55117</v>
      </c>
      <c r="G40" s="3"/>
      <c r="H40" s="47"/>
      <c r="I40" s="49"/>
      <c r="J40" s="53"/>
      <c r="K40" s="54"/>
      <c r="L40" s="50"/>
      <c r="M40" s="50"/>
      <c r="N40" s="51"/>
      <c r="O40" s="51"/>
      <c r="P40" s="51"/>
    </row>
    <row r="41" spans="1:16" ht="15">
      <c r="A41" s="2"/>
      <c r="E41" s="45"/>
      <c r="G41" s="3"/>
      <c r="H41" s="47"/>
      <c r="I41" s="49"/>
      <c r="J41" s="56"/>
      <c r="K41" s="51"/>
      <c r="L41" s="50"/>
      <c r="M41" s="50"/>
      <c r="N41" s="51"/>
      <c r="O41" s="51"/>
      <c r="P41" s="51"/>
    </row>
    <row r="42" spans="1:16" ht="15.75" thickBot="1">
      <c r="A42" s="2"/>
      <c r="D42" s="20">
        <f>SUM(D10:D20)+D40</f>
        <v>431374</v>
      </c>
      <c r="E42" s="7"/>
      <c r="F42" s="20">
        <f>SUM(F10:F20)+F40</f>
        <v>437152</v>
      </c>
      <c r="G42" s="7"/>
      <c r="H42" s="47"/>
      <c r="I42" s="49"/>
      <c r="J42" s="53"/>
      <c r="K42" s="51"/>
      <c r="L42" s="50"/>
      <c r="M42" s="50"/>
      <c r="N42" s="51"/>
      <c r="O42" s="51"/>
      <c r="P42" s="51"/>
    </row>
    <row r="43" spans="1:16" ht="15.75" thickTop="1">
      <c r="A43" s="2"/>
      <c r="E43" s="45"/>
      <c r="G43" s="3"/>
      <c r="H43" s="47"/>
      <c r="I43" s="49"/>
      <c r="J43" s="56"/>
      <c r="K43" s="51"/>
      <c r="L43" s="50"/>
      <c r="M43" s="50"/>
      <c r="N43" s="51"/>
      <c r="O43" s="51"/>
      <c r="P43" s="51"/>
    </row>
    <row r="44" spans="1:16" ht="15">
      <c r="A44" s="2"/>
      <c r="B44" s="2" t="s">
        <v>11</v>
      </c>
      <c r="G44" s="3"/>
      <c r="H44" s="47"/>
      <c r="I44" s="49"/>
      <c r="J44" s="56"/>
      <c r="K44" s="51"/>
      <c r="L44" s="50"/>
      <c r="M44" s="50"/>
      <c r="N44" s="51"/>
      <c r="O44" s="51"/>
      <c r="P44" s="51"/>
    </row>
    <row r="45" spans="1:16" ht="15">
      <c r="A45" s="2"/>
      <c r="B45" s="1" t="s">
        <v>12</v>
      </c>
      <c r="D45" s="3">
        <v>140130</v>
      </c>
      <c r="E45" s="3"/>
      <c r="F45" s="3">
        <v>140130</v>
      </c>
      <c r="G45" s="3"/>
      <c r="H45" s="47"/>
      <c r="I45" s="49"/>
      <c r="J45" s="53"/>
      <c r="K45" s="51"/>
      <c r="L45" s="50"/>
      <c r="M45" s="50"/>
      <c r="N45" s="51"/>
      <c r="O45" s="51"/>
      <c r="P45" s="51"/>
    </row>
    <row r="46" spans="1:16" ht="15">
      <c r="A46" s="2"/>
      <c r="B46" s="1" t="s">
        <v>13</v>
      </c>
      <c r="G46" s="3"/>
      <c r="H46" s="47"/>
      <c r="I46" s="49"/>
      <c r="J46" s="56"/>
      <c r="K46" s="51"/>
      <c r="L46" s="50"/>
      <c r="M46" s="50"/>
      <c r="N46" s="51"/>
      <c r="O46" s="51"/>
      <c r="P46" s="51"/>
    </row>
    <row r="47" spans="1:16" ht="15">
      <c r="A47" s="2"/>
      <c r="B47" s="29" t="s">
        <v>14</v>
      </c>
      <c r="D47" s="17">
        <v>95699</v>
      </c>
      <c r="E47" s="7"/>
      <c r="F47" s="17">
        <v>95699</v>
      </c>
      <c r="G47" s="7"/>
      <c r="H47" s="47"/>
      <c r="I47" s="49"/>
      <c r="J47" s="53"/>
      <c r="K47" s="51"/>
      <c r="L47" s="50"/>
      <c r="M47" s="50"/>
      <c r="N47" s="51"/>
      <c r="O47" s="51"/>
      <c r="P47" s="51"/>
    </row>
    <row r="48" spans="1:16" ht="15">
      <c r="A48" s="2"/>
      <c r="B48" s="29" t="s">
        <v>15</v>
      </c>
      <c r="D48" s="21">
        <v>0</v>
      </c>
      <c r="E48" s="45"/>
      <c r="F48" s="21">
        <v>0</v>
      </c>
      <c r="G48" s="7"/>
      <c r="H48" s="47"/>
      <c r="I48" s="49"/>
      <c r="J48" s="56"/>
      <c r="K48" s="51"/>
      <c r="L48" s="50"/>
      <c r="M48" s="50"/>
      <c r="N48" s="51"/>
      <c r="O48" s="51"/>
      <c r="P48" s="51"/>
    </row>
    <row r="49" spans="1:16" ht="15">
      <c r="A49" s="2"/>
      <c r="B49" s="29" t="s">
        <v>16</v>
      </c>
      <c r="D49" s="18">
        <v>58545</v>
      </c>
      <c r="E49" s="7"/>
      <c r="F49" s="18">
        <v>58545</v>
      </c>
      <c r="G49" s="7"/>
      <c r="H49" s="47"/>
      <c r="I49" s="49"/>
      <c r="J49" s="53"/>
      <c r="K49" s="51"/>
      <c r="L49" s="50"/>
      <c r="M49" s="50"/>
      <c r="N49" s="51"/>
      <c r="O49" s="51"/>
      <c r="P49" s="51"/>
    </row>
    <row r="50" spans="1:16" ht="15">
      <c r="A50" s="2"/>
      <c r="B50" s="29" t="s">
        <v>17</v>
      </c>
      <c r="D50" s="31">
        <f>-634080</f>
        <v>-634080</v>
      </c>
      <c r="E50" s="47"/>
      <c r="F50" s="31">
        <f>-621024</f>
        <v>-621024</v>
      </c>
      <c r="G50" s="7"/>
      <c r="H50" s="47"/>
      <c r="I50" s="49"/>
      <c r="J50" s="53"/>
      <c r="K50" s="51"/>
      <c r="L50" s="50"/>
      <c r="M50" s="50"/>
      <c r="N50" s="51"/>
      <c r="O50" s="51"/>
      <c r="P50" s="51"/>
    </row>
    <row r="51" spans="1:16" ht="15">
      <c r="A51" s="2"/>
      <c r="B51" s="29"/>
      <c r="D51" s="6">
        <f>SUM(D47:D50)</f>
        <v>-479836</v>
      </c>
      <c r="E51" s="7"/>
      <c r="F51" s="6">
        <f>SUM(F47:F50)</f>
        <v>-466780</v>
      </c>
      <c r="G51" s="7"/>
      <c r="H51" s="47"/>
      <c r="I51" s="49"/>
      <c r="J51" s="53"/>
      <c r="K51" s="51"/>
      <c r="L51" s="50"/>
      <c r="M51" s="50"/>
      <c r="N51" s="51"/>
      <c r="O51" s="51"/>
      <c r="P51" s="51"/>
    </row>
    <row r="52" spans="1:16" ht="15">
      <c r="A52" s="2"/>
      <c r="B52" s="29"/>
      <c r="D52" s="3">
        <f>D45+D51</f>
        <v>-339706</v>
      </c>
      <c r="E52" s="3"/>
      <c r="F52" s="3">
        <f>F45+F51</f>
        <v>-326650</v>
      </c>
      <c r="G52" s="3"/>
      <c r="H52" s="47"/>
      <c r="I52" s="49"/>
      <c r="J52" s="53"/>
      <c r="K52" s="51"/>
      <c r="L52" s="50"/>
      <c r="M52" s="50"/>
      <c r="N52" s="51"/>
      <c r="O52" s="51"/>
      <c r="P52" s="51"/>
    </row>
    <row r="53" spans="1:16" ht="15">
      <c r="A53" s="2"/>
      <c r="G53" s="3"/>
      <c r="H53" s="47"/>
      <c r="I53" s="49"/>
      <c r="J53" s="56"/>
      <c r="K53" s="51"/>
      <c r="L53" s="50"/>
      <c r="M53" s="50"/>
      <c r="N53" s="51"/>
      <c r="O53" s="51"/>
      <c r="P53" s="51"/>
    </row>
    <row r="54" spans="1:16" ht="15">
      <c r="A54" s="2"/>
      <c r="B54" s="2" t="s">
        <v>50</v>
      </c>
      <c r="D54" s="4"/>
      <c r="E54" s="4"/>
      <c r="F54" s="4"/>
      <c r="G54" s="3"/>
      <c r="H54" s="47"/>
      <c r="I54" s="49"/>
      <c r="J54" s="57"/>
      <c r="K54" s="54"/>
      <c r="L54" s="50"/>
      <c r="M54" s="50"/>
      <c r="N54" s="51"/>
      <c r="O54" s="51"/>
      <c r="P54" s="51"/>
    </row>
    <row r="55" spans="1:16" ht="15">
      <c r="A55" s="2"/>
      <c r="B55" s="29" t="s">
        <v>48</v>
      </c>
      <c r="D55" s="3">
        <f>754</f>
        <v>754</v>
      </c>
      <c r="F55" s="3">
        <v>586</v>
      </c>
      <c r="G55" s="3"/>
      <c r="H55" s="47"/>
      <c r="I55" s="49"/>
      <c r="J55" s="56"/>
      <c r="K55" s="51"/>
      <c r="L55" s="50"/>
      <c r="M55" s="50"/>
      <c r="N55" s="51"/>
      <c r="O55" s="51"/>
      <c r="P55" s="51"/>
    </row>
    <row r="56" spans="1:16" ht="15">
      <c r="A56" s="2"/>
      <c r="B56" s="29" t="s">
        <v>49</v>
      </c>
      <c r="D56" s="3">
        <f>1912</f>
        <v>1912</v>
      </c>
      <c r="E56" s="3"/>
      <c r="F56" s="3">
        <v>2052</v>
      </c>
      <c r="G56" s="3"/>
      <c r="H56" s="47"/>
      <c r="I56" s="49"/>
      <c r="J56" s="53"/>
      <c r="K56" s="54"/>
      <c r="L56" s="50"/>
      <c r="M56" s="50"/>
      <c r="N56" s="55"/>
      <c r="O56" s="55"/>
      <c r="P56" s="51"/>
    </row>
    <row r="57" spans="1:16" ht="15">
      <c r="A57" s="2"/>
      <c r="B57" s="29" t="s">
        <v>60</v>
      </c>
      <c r="D57" s="3">
        <f>78236</f>
        <v>78236</v>
      </c>
      <c r="F57" s="3">
        <v>67584</v>
      </c>
      <c r="G57" s="3"/>
      <c r="H57" s="47"/>
      <c r="I57" s="49"/>
      <c r="J57" s="56"/>
      <c r="K57" s="51"/>
      <c r="L57" s="50"/>
      <c r="M57" s="50"/>
      <c r="N57" s="51"/>
      <c r="O57" s="55"/>
      <c r="P57" s="51"/>
    </row>
    <row r="58" spans="1:16" ht="15">
      <c r="A58" s="2"/>
      <c r="B58" s="29" t="s">
        <v>51</v>
      </c>
      <c r="D58" s="3">
        <v>0</v>
      </c>
      <c r="E58" s="3"/>
      <c r="F58" s="3">
        <v>0</v>
      </c>
      <c r="G58" s="3"/>
      <c r="H58" s="47"/>
      <c r="I58" s="49"/>
      <c r="J58" s="53"/>
      <c r="K58" s="54"/>
      <c r="L58" s="50"/>
      <c r="M58" s="50"/>
      <c r="N58" s="55"/>
      <c r="O58" s="55"/>
      <c r="P58" s="51"/>
    </row>
    <row r="59" spans="1:16" ht="15">
      <c r="A59" s="2"/>
      <c r="B59" s="29" t="s">
        <v>58</v>
      </c>
      <c r="D59" s="3">
        <v>544936</v>
      </c>
      <c r="E59" s="3"/>
      <c r="F59" s="3">
        <v>544936</v>
      </c>
      <c r="G59" s="3"/>
      <c r="H59" s="47"/>
      <c r="I59" s="49"/>
      <c r="J59" s="53"/>
      <c r="K59" s="51"/>
      <c r="L59" s="51"/>
      <c r="M59" s="51"/>
      <c r="N59" s="51"/>
      <c r="O59" s="51"/>
      <c r="P59" s="51"/>
    </row>
    <row r="60" spans="1:16" ht="15">
      <c r="A60" s="2"/>
      <c r="B60" s="29"/>
      <c r="D60" s="45"/>
      <c r="F60" s="45"/>
      <c r="G60" s="3"/>
      <c r="H60" s="47"/>
      <c r="I60" s="49"/>
      <c r="J60" s="56"/>
      <c r="K60" s="51"/>
      <c r="L60" s="51"/>
      <c r="M60" s="51"/>
      <c r="N60" s="51"/>
      <c r="O60" s="51"/>
      <c r="P60" s="51"/>
    </row>
    <row r="61" spans="1:16" ht="15">
      <c r="A61" s="2"/>
      <c r="B61" s="2"/>
      <c r="D61" s="7"/>
      <c r="E61" s="7"/>
      <c r="F61" s="7"/>
      <c r="G61" s="7"/>
      <c r="H61" s="47"/>
      <c r="I61" s="49"/>
      <c r="J61" s="53"/>
      <c r="K61" s="51"/>
      <c r="L61" s="51"/>
      <c r="M61" s="51"/>
      <c r="N61" s="51"/>
      <c r="O61" s="51"/>
      <c r="P61" s="51"/>
    </row>
    <row r="62" spans="1:16" ht="15">
      <c r="A62" s="2"/>
      <c r="B62" s="2" t="s">
        <v>18</v>
      </c>
      <c r="D62" s="7">
        <f>145242</f>
        <v>145242</v>
      </c>
      <c r="E62" s="7"/>
      <c r="F62" s="7">
        <v>148644</v>
      </c>
      <c r="G62" s="3"/>
      <c r="H62" s="47"/>
      <c r="I62" s="49"/>
      <c r="J62" s="71"/>
      <c r="K62" s="51"/>
      <c r="L62" s="51"/>
      <c r="M62" s="51"/>
      <c r="N62" s="51"/>
      <c r="O62" s="51"/>
      <c r="P62" s="51"/>
    </row>
    <row r="63" spans="1:16" ht="15">
      <c r="A63" s="2"/>
      <c r="G63" s="22"/>
      <c r="H63" s="58"/>
      <c r="I63" s="49"/>
      <c r="J63" s="32"/>
      <c r="K63" s="51"/>
      <c r="L63" s="51"/>
      <c r="M63" s="51"/>
      <c r="N63" s="51"/>
      <c r="O63" s="51"/>
      <c r="P63" s="51"/>
    </row>
    <row r="64" spans="1:16" ht="15.75" thickBot="1">
      <c r="A64" s="2"/>
      <c r="D64" s="20">
        <f>SUM(D52:D63)</f>
        <v>431374</v>
      </c>
      <c r="E64" s="7"/>
      <c r="F64" s="20">
        <f>SUM(F52:F63)</f>
        <v>437152</v>
      </c>
      <c r="G64" s="22"/>
      <c r="H64" s="58"/>
      <c r="I64" s="49"/>
      <c r="J64" s="32"/>
      <c r="K64" s="51"/>
      <c r="L64" s="51"/>
      <c r="M64" s="51"/>
      <c r="N64" s="51"/>
      <c r="O64" s="51"/>
      <c r="P64" s="51"/>
    </row>
    <row r="65" spans="1:16" ht="15.75" thickTop="1">
      <c r="A65" s="2"/>
      <c r="D65" s="7"/>
      <c r="E65" s="7"/>
      <c r="F65" s="7"/>
      <c r="G65" s="22"/>
      <c r="H65" s="58"/>
      <c r="I65" s="49"/>
      <c r="J65" s="32"/>
      <c r="K65" s="51"/>
      <c r="L65" s="51"/>
      <c r="M65" s="51"/>
      <c r="N65" s="51"/>
      <c r="O65" s="51"/>
      <c r="P65" s="51"/>
    </row>
    <row r="66" spans="1:16" ht="15">
      <c r="A66" s="2"/>
      <c r="B66" s="1" t="s">
        <v>19</v>
      </c>
      <c r="D66" s="22">
        <f>(D42-D55-D56-D57-D58-D59-D60-D62)/D45</f>
        <v>-2.424220366802255</v>
      </c>
      <c r="E66" s="22"/>
      <c r="F66" s="22">
        <f>(F42-F55-F56-F57-F58-F59-F60-F62)/F45</f>
        <v>-2.3310497395275815</v>
      </c>
      <c r="G66" s="3"/>
      <c r="H66" s="47"/>
      <c r="I66" s="49"/>
      <c r="J66" s="7"/>
      <c r="K66" s="51"/>
      <c r="L66" s="51"/>
      <c r="M66" s="51"/>
      <c r="N66" s="51"/>
      <c r="O66" s="51"/>
      <c r="P66" s="51"/>
    </row>
    <row r="67" spans="1:16" ht="15">
      <c r="A67" s="2"/>
      <c r="D67" s="22"/>
      <c r="E67" s="22"/>
      <c r="F67" s="22"/>
      <c r="G67" s="3"/>
      <c r="H67" s="47"/>
      <c r="I67" s="49"/>
      <c r="J67" s="7"/>
      <c r="K67" s="51"/>
      <c r="L67" s="51"/>
      <c r="M67" s="51"/>
      <c r="N67" s="51"/>
      <c r="O67" s="51"/>
      <c r="P67" s="51"/>
    </row>
    <row r="68" spans="2:16" ht="15.75">
      <c r="B68" s="68"/>
      <c r="F68" s="4"/>
      <c r="G68" s="3"/>
      <c r="H68" s="47"/>
      <c r="I68" s="49"/>
      <c r="J68" s="46"/>
      <c r="K68" s="51"/>
      <c r="L68" s="51"/>
      <c r="M68" s="51"/>
      <c r="N68" s="51"/>
      <c r="O68" s="51"/>
      <c r="P68" s="51"/>
    </row>
    <row r="69" spans="2:16" ht="15.75">
      <c r="B69" s="68"/>
      <c r="F69" s="3"/>
      <c r="G69" s="3"/>
      <c r="H69" s="47"/>
      <c r="I69" s="49"/>
      <c r="J69" s="7"/>
      <c r="K69" s="51"/>
      <c r="L69" s="51"/>
      <c r="M69" s="51"/>
      <c r="N69" s="51"/>
      <c r="O69" s="51"/>
      <c r="P69" s="51"/>
    </row>
    <row r="70" spans="6:16" ht="15">
      <c r="F70" s="3"/>
      <c r="G70" s="3"/>
      <c r="H70" s="47"/>
      <c r="I70" s="7"/>
      <c r="J70" s="7"/>
      <c r="K70" s="51"/>
      <c r="L70" s="51"/>
      <c r="M70" s="51"/>
      <c r="N70" s="51"/>
      <c r="O70" s="51"/>
      <c r="P70" s="51"/>
    </row>
    <row r="71" spans="6:16" ht="15">
      <c r="F71" s="8"/>
      <c r="G71" s="8"/>
      <c r="H71" s="54"/>
      <c r="I71" s="104"/>
      <c r="J71" s="7"/>
      <c r="K71" s="51"/>
      <c r="L71" s="51"/>
      <c r="M71" s="51"/>
      <c r="N71" s="51"/>
      <c r="O71" s="51"/>
      <c r="P71" s="51"/>
    </row>
    <row r="72" spans="6:16" ht="15">
      <c r="F72" s="8"/>
      <c r="G72" s="8"/>
      <c r="H72" s="104"/>
      <c r="I72" s="104"/>
      <c r="J72" s="7"/>
      <c r="K72" s="51"/>
      <c r="L72" s="51"/>
      <c r="M72" s="51"/>
      <c r="N72" s="51"/>
      <c r="O72" s="51"/>
      <c r="P72" s="51"/>
    </row>
    <row r="73" spans="6:16" ht="15">
      <c r="F73" s="8"/>
      <c r="G73" s="8"/>
      <c r="H73" s="104"/>
      <c r="I73" s="104"/>
      <c r="J73" s="7"/>
      <c r="K73" s="47"/>
      <c r="L73" s="51"/>
      <c r="M73" s="51"/>
      <c r="N73" s="51"/>
      <c r="O73" s="51"/>
      <c r="P73" s="51"/>
    </row>
    <row r="74" spans="6:16" ht="15">
      <c r="F74" s="8"/>
      <c r="G74" s="8"/>
      <c r="H74" s="104"/>
      <c r="I74" s="104"/>
      <c r="J74" s="7"/>
      <c r="K74" s="47"/>
      <c r="L74" s="51"/>
      <c r="M74" s="51"/>
      <c r="N74" s="51"/>
      <c r="O74" s="51"/>
      <c r="P74" s="51"/>
    </row>
    <row r="75" spans="6:16" ht="15">
      <c r="F75" s="8"/>
      <c r="G75" s="8"/>
      <c r="H75" s="104"/>
      <c r="I75" s="104"/>
      <c r="J75" s="7"/>
      <c r="K75" s="47"/>
      <c r="L75" s="51"/>
      <c r="M75" s="51"/>
      <c r="N75" s="51"/>
      <c r="O75" s="51"/>
      <c r="P75" s="51"/>
    </row>
    <row r="76" spans="6:16" ht="15">
      <c r="F76" s="8"/>
      <c r="G76" s="8"/>
      <c r="H76" s="104"/>
      <c r="I76" s="104"/>
      <c r="J76" s="7"/>
      <c r="K76" s="47"/>
      <c r="L76" s="51"/>
      <c r="M76" s="51"/>
      <c r="N76" s="51"/>
      <c r="O76" s="51"/>
      <c r="P76" s="51"/>
    </row>
    <row r="77" spans="8:16" ht="15">
      <c r="H77" s="45"/>
      <c r="I77" s="45"/>
      <c r="J77" s="7"/>
      <c r="K77" s="47"/>
      <c r="L77" s="51"/>
      <c r="M77" s="51"/>
      <c r="N77" s="51"/>
      <c r="O77" s="51"/>
      <c r="P77" s="51"/>
    </row>
    <row r="78" spans="8:16" ht="15">
      <c r="H78" s="45"/>
      <c r="I78" s="45"/>
      <c r="J78" s="7"/>
      <c r="K78" s="47"/>
      <c r="L78" s="51"/>
      <c r="M78" s="51"/>
      <c r="N78" s="51"/>
      <c r="O78" s="51"/>
      <c r="P78" s="51"/>
    </row>
    <row r="79" spans="8:16" ht="15">
      <c r="H79" s="45"/>
      <c r="I79" s="45"/>
      <c r="J79" s="7"/>
      <c r="K79" s="47"/>
      <c r="L79" s="51"/>
      <c r="M79" s="51"/>
      <c r="N79" s="51"/>
      <c r="O79" s="51"/>
      <c r="P79" s="51"/>
    </row>
    <row r="80" spans="8:16" ht="15">
      <c r="H80" s="45"/>
      <c r="I80" s="45"/>
      <c r="J80" s="7"/>
      <c r="K80" s="47"/>
      <c r="L80" s="51"/>
      <c r="M80" s="51"/>
      <c r="N80" s="51"/>
      <c r="O80" s="51"/>
      <c r="P80" s="51"/>
    </row>
    <row r="81" spans="8:16" ht="15">
      <c r="H81" s="45"/>
      <c r="I81" s="45"/>
      <c r="J81" s="7"/>
      <c r="K81" s="47"/>
      <c r="L81" s="51"/>
      <c r="M81" s="51"/>
      <c r="N81" s="51"/>
      <c r="O81" s="51"/>
      <c r="P81" s="51"/>
    </row>
    <row r="82" spans="8:16" ht="15">
      <c r="H82" s="45"/>
      <c r="I82" s="45"/>
      <c r="J82" s="7"/>
      <c r="K82" s="47"/>
      <c r="L82" s="51"/>
      <c r="M82" s="51"/>
      <c r="N82" s="51"/>
      <c r="O82" s="51"/>
      <c r="P82" s="51"/>
    </row>
    <row r="83" spans="8:16" ht="15">
      <c r="H83" s="45"/>
      <c r="I83" s="45"/>
      <c r="J83" s="7"/>
      <c r="K83" s="47"/>
      <c r="L83" s="51"/>
      <c r="M83" s="51"/>
      <c r="N83" s="51"/>
      <c r="O83" s="51"/>
      <c r="P83" s="51"/>
    </row>
    <row r="84" spans="8:16" ht="15">
      <c r="H84" s="45"/>
      <c r="I84" s="45"/>
      <c r="J84" s="7"/>
      <c r="K84" s="47"/>
      <c r="L84" s="51"/>
      <c r="M84" s="51"/>
      <c r="N84" s="51"/>
      <c r="O84" s="51"/>
      <c r="P84" s="51"/>
    </row>
    <row r="85" spans="11:16" ht="15">
      <c r="K85" s="47"/>
      <c r="L85" s="51"/>
      <c r="M85" s="51"/>
      <c r="N85" s="51"/>
      <c r="O85" s="51"/>
      <c r="P85" s="51"/>
    </row>
    <row r="86" spans="11:16" ht="15">
      <c r="K86" s="47"/>
      <c r="L86" s="51"/>
      <c r="M86" s="51"/>
      <c r="N86" s="51"/>
      <c r="O86" s="51"/>
      <c r="P86" s="51"/>
    </row>
  </sheetData>
  <printOptions gridLines="1"/>
  <pageMargins left="0.5" right="0.5" top="0.5" bottom="0.5" header="0.5" footer="0.5"/>
  <pageSetup firstPageNumber="2" useFirstPageNumber="1" horizontalDpi="300" verticalDpi="300" orientation="portrait" paperSize="9" scale="69" r:id="rId1"/>
  <headerFooter alignWithMargins="0">
    <oddFooter>&amp;R&amp;"Arial,Bold"&amp;14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31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21.57421875" style="1" customWidth="1"/>
    <col min="4" max="4" width="12.28125" style="1" customWidth="1"/>
    <col min="5" max="5" width="12.00390625" style="1" customWidth="1"/>
    <col min="6" max="6" width="12.7109375" style="1" customWidth="1"/>
    <col min="7" max="7" width="17.140625" style="1" customWidth="1"/>
    <col min="8" max="8" width="13.421875" style="1" customWidth="1"/>
    <col min="9" max="16384" width="9.140625" style="1" customWidth="1"/>
  </cols>
  <sheetData>
    <row r="1" ht="18.75">
      <c r="A1" s="38" t="s">
        <v>40</v>
      </c>
    </row>
    <row r="2" ht="12.75" customHeight="1">
      <c r="A2" s="38"/>
    </row>
    <row r="3" spans="1:8" ht="16.5">
      <c r="A3" s="10" t="s">
        <v>28</v>
      </c>
      <c r="B3" s="11"/>
      <c r="C3" s="11"/>
      <c r="D3" s="11"/>
      <c r="E3" s="11"/>
      <c r="F3" s="11"/>
      <c r="G3" s="11"/>
      <c r="H3" s="11"/>
    </row>
    <row r="4" spans="1:8" ht="16.5">
      <c r="A4" s="11" t="s">
        <v>69</v>
      </c>
      <c r="B4" s="11"/>
      <c r="C4" s="11"/>
      <c r="D4" s="11"/>
      <c r="E4" s="11"/>
      <c r="F4" s="11"/>
      <c r="G4" s="11"/>
      <c r="H4" s="11"/>
    </row>
    <row r="5" spans="1:8" ht="16.5">
      <c r="A5" s="11"/>
      <c r="B5" s="11"/>
      <c r="C5" s="11"/>
      <c r="D5" s="11"/>
      <c r="E5" s="11"/>
      <c r="F5" s="11"/>
      <c r="G5" s="34"/>
      <c r="H5" s="11"/>
    </row>
    <row r="6" spans="1:8" ht="16.5">
      <c r="A6" s="11"/>
      <c r="B6" s="11"/>
      <c r="C6" s="11"/>
      <c r="D6" s="41" t="s">
        <v>29</v>
      </c>
      <c r="E6" s="41" t="s">
        <v>31</v>
      </c>
      <c r="F6" s="41" t="s">
        <v>34</v>
      </c>
      <c r="G6" s="43" t="s">
        <v>35</v>
      </c>
      <c r="H6" s="10"/>
    </row>
    <row r="7" spans="1:8" ht="16.5">
      <c r="A7" s="11"/>
      <c r="B7" s="11"/>
      <c r="C7" s="11"/>
      <c r="D7" s="41" t="s">
        <v>30</v>
      </c>
      <c r="E7" s="41" t="s">
        <v>32</v>
      </c>
      <c r="F7" s="41" t="s">
        <v>33</v>
      </c>
      <c r="G7" s="41" t="s">
        <v>36</v>
      </c>
      <c r="H7" s="41" t="s">
        <v>20</v>
      </c>
    </row>
    <row r="8" spans="1:8" ht="16.5">
      <c r="A8" s="11"/>
      <c r="B8" s="11"/>
      <c r="C8" s="11"/>
      <c r="D8" s="41" t="s">
        <v>0</v>
      </c>
      <c r="E8" s="41" t="s">
        <v>0</v>
      </c>
      <c r="F8" s="41" t="s">
        <v>0</v>
      </c>
      <c r="G8" s="41" t="s">
        <v>0</v>
      </c>
      <c r="H8" s="41" t="s">
        <v>0</v>
      </c>
    </row>
    <row r="9" spans="1:8" ht="16.5">
      <c r="A9" s="11"/>
      <c r="B9" s="11"/>
      <c r="C9" s="11"/>
      <c r="D9" s="11"/>
      <c r="E9" s="11"/>
      <c r="F9" s="11"/>
      <c r="G9" s="11"/>
      <c r="H9" s="11"/>
    </row>
    <row r="10" spans="1:8" ht="16.5">
      <c r="A10" s="11" t="s">
        <v>75</v>
      </c>
      <c r="B10" s="11"/>
      <c r="C10" s="11"/>
      <c r="D10" s="12">
        <v>140130</v>
      </c>
      <c r="E10" s="12">
        <v>95699</v>
      </c>
      <c r="F10" s="12">
        <v>58545</v>
      </c>
      <c r="G10" s="12">
        <f>-621024</f>
        <v>-621024</v>
      </c>
      <c r="H10" s="12">
        <f>SUM(D10:G10)</f>
        <v>-326650</v>
      </c>
    </row>
    <row r="11" spans="1:8" ht="16.5">
      <c r="A11" s="11"/>
      <c r="B11" s="11"/>
      <c r="C11" s="11"/>
      <c r="D11" s="11"/>
      <c r="E11" s="11"/>
      <c r="F11" s="11"/>
      <c r="G11" s="11"/>
      <c r="H11" s="11"/>
    </row>
    <row r="12" spans="1:8" ht="16.5">
      <c r="A12" s="11" t="s">
        <v>52</v>
      </c>
      <c r="B12" s="11"/>
      <c r="C12" s="11"/>
      <c r="D12" s="11"/>
      <c r="E12" s="11"/>
      <c r="F12" s="11"/>
      <c r="G12" s="59">
        <v>-13056</v>
      </c>
      <c r="H12" s="12">
        <f>SUM(D12:G12)</f>
        <v>-13056</v>
      </c>
    </row>
    <row r="13" spans="1:8" ht="16.5">
      <c r="A13" s="11"/>
      <c r="B13" s="11"/>
      <c r="C13" s="11"/>
      <c r="D13" s="11"/>
      <c r="E13" s="11"/>
      <c r="F13" s="11"/>
      <c r="G13" s="11"/>
      <c r="H13" s="11"/>
    </row>
    <row r="14" spans="1:8" ht="18" customHeight="1" thickBot="1">
      <c r="A14" s="11" t="s">
        <v>76</v>
      </c>
      <c r="B14" s="11"/>
      <c r="C14" s="11"/>
      <c r="D14" s="42">
        <f>SUM(D10:D13)</f>
        <v>140130</v>
      </c>
      <c r="E14" s="42">
        <f>SUM(E10:E13)</f>
        <v>95699</v>
      </c>
      <c r="F14" s="42">
        <f>SUM(F10:F13)</f>
        <v>58545</v>
      </c>
      <c r="G14" s="42">
        <f>SUM(G10:G13)</f>
        <v>-634080</v>
      </c>
      <c r="H14" s="42">
        <f>SUM(H10:H13)</f>
        <v>-339706</v>
      </c>
    </row>
    <row r="15" spans="1:8" ht="17.25" thickTop="1">
      <c r="A15" s="11"/>
      <c r="B15" s="11"/>
      <c r="C15" s="11"/>
      <c r="D15" s="11"/>
      <c r="E15" s="11"/>
      <c r="F15" s="11"/>
      <c r="G15" s="11"/>
      <c r="H15" s="11"/>
    </row>
    <row r="16" spans="1:8" ht="16.5">
      <c r="A16" s="11"/>
      <c r="B16" s="11"/>
      <c r="C16" s="11"/>
      <c r="D16" s="11"/>
      <c r="E16" s="11"/>
      <c r="F16" s="11"/>
      <c r="G16" s="11"/>
      <c r="H16" s="11"/>
    </row>
    <row r="17" spans="1:8" ht="16.5">
      <c r="A17" s="11"/>
      <c r="B17" s="11"/>
      <c r="C17" s="11"/>
      <c r="D17" s="11"/>
      <c r="E17" s="11"/>
      <c r="F17" s="11"/>
      <c r="G17" s="11"/>
      <c r="H17" s="11"/>
    </row>
    <row r="18" spans="1:8" ht="16.5">
      <c r="A18" s="11"/>
      <c r="B18" s="11"/>
      <c r="C18" s="11"/>
      <c r="D18" s="11"/>
      <c r="E18" s="11"/>
      <c r="F18" s="11"/>
      <c r="G18" s="11"/>
      <c r="H18" s="11"/>
    </row>
    <row r="19" spans="1:8" ht="16.5">
      <c r="A19" s="11" t="s">
        <v>61</v>
      </c>
      <c r="B19" s="11"/>
      <c r="C19" s="11"/>
      <c r="D19" s="12">
        <v>140130</v>
      </c>
      <c r="E19" s="12">
        <v>95699</v>
      </c>
      <c r="F19" s="12">
        <v>58545</v>
      </c>
      <c r="G19" s="12">
        <v>-522605</v>
      </c>
      <c r="H19" s="12">
        <f>SUM(D19:G19)</f>
        <v>-228231</v>
      </c>
    </row>
    <row r="20" spans="1:8" ht="16.5">
      <c r="A20" s="11"/>
      <c r="B20" s="11"/>
      <c r="C20" s="11"/>
      <c r="D20" s="11"/>
      <c r="E20" s="11"/>
      <c r="F20" s="11"/>
      <c r="G20" s="11"/>
      <c r="H20" s="11"/>
    </row>
    <row r="21" spans="1:8" ht="16.5">
      <c r="A21" s="11" t="s">
        <v>52</v>
      </c>
      <c r="B21" s="11"/>
      <c r="C21" s="11"/>
      <c r="D21" s="11"/>
      <c r="E21" s="11"/>
      <c r="F21" s="11"/>
      <c r="G21" s="59">
        <v>-27958</v>
      </c>
      <c r="H21" s="12">
        <f>SUM(D21:G21)</f>
        <v>-27958</v>
      </c>
    </row>
    <row r="22" spans="1:8" ht="16.5">
      <c r="A22" s="11"/>
      <c r="B22" s="11"/>
      <c r="C22" s="11"/>
      <c r="D22" s="11"/>
      <c r="E22" s="11"/>
      <c r="F22" s="11"/>
      <c r="G22" s="11"/>
      <c r="H22" s="11"/>
    </row>
    <row r="23" spans="1:8" ht="18" customHeight="1" thickBot="1">
      <c r="A23" s="11" t="s">
        <v>77</v>
      </c>
      <c r="B23" s="11"/>
      <c r="C23" s="11"/>
      <c r="D23" s="42">
        <f>SUM(D19:D22)</f>
        <v>140130</v>
      </c>
      <c r="E23" s="42">
        <f>SUM(E19:E22)</f>
        <v>95699</v>
      </c>
      <c r="F23" s="42">
        <f>SUM(F19:F22)</f>
        <v>58545</v>
      </c>
      <c r="G23" s="42">
        <f>SUM(G19:G22)</f>
        <v>-550563</v>
      </c>
      <c r="H23" s="42">
        <f>SUM(H19:H22)</f>
        <v>-256189</v>
      </c>
    </row>
    <row r="24" spans="1:8" ht="17.25" thickTop="1">
      <c r="A24" s="11"/>
      <c r="B24" s="11"/>
      <c r="C24" s="11"/>
      <c r="D24" s="11"/>
      <c r="E24" s="11"/>
      <c r="F24" s="11"/>
      <c r="G24" s="11"/>
      <c r="H24" s="11"/>
    </row>
    <row r="25" spans="1:8" ht="16.5">
      <c r="A25" s="11"/>
      <c r="B25" s="11"/>
      <c r="C25" s="11"/>
      <c r="D25" s="11"/>
      <c r="E25" s="11"/>
      <c r="F25" s="11"/>
      <c r="G25" s="11"/>
      <c r="H25" s="11"/>
    </row>
    <row r="26" spans="1:8" ht="16.5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11"/>
      <c r="B27" s="11"/>
      <c r="C27" s="11"/>
      <c r="D27" s="11"/>
      <c r="E27" s="11"/>
      <c r="F27" s="11"/>
      <c r="G27" s="11"/>
      <c r="H27" s="11"/>
    </row>
    <row r="28" spans="1:8" ht="15.75">
      <c r="A28" s="11"/>
      <c r="B28" s="11"/>
      <c r="C28" s="11"/>
      <c r="D28" s="11"/>
      <c r="E28" s="11"/>
      <c r="F28" s="11"/>
      <c r="G28" s="11"/>
      <c r="H28" s="11"/>
    </row>
    <row r="29" spans="1:8" ht="15.75">
      <c r="A29" s="11"/>
      <c r="B29" s="11"/>
      <c r="C29" s="11"/>
      <c r="D29" s="11"/>
      <c r="E29" s="11"/>
      <c r="F29" s="11"/>
      <c r="G29" s="11"/>
      <c r="H29" s="11"/>
    </row>
    <row r="30" spans="1:8" ht="15.75">
      <c r="A30" s="10"/>
      <c r="B30" s="11"/>
      <c r="C30" s="11"/>
      <c r="D30" s="11"/>
      <c r="E30" s="11"/>
      <c r="F30" s="11"/>
      <c r="G30" s="11"/>
      <c r="H30" s="11"/>
    </row>
    <row r="31" ht="15">
      <c r="A31" s="2"/>
    </row>
  </sheetData>
  <printOptions/>
  <pageMargins left="0.75" right="0.75" top="1" bottom="1" header="0.5" footer="0.5"/>
  <pageSetup orientation="portrait" paperSize="9" scale="80" r:id="rId2"/>
  <headerFooter alignWithMargins="0">
    <oddFooter>&amp;R&amp;"Arial,Bold"&amp;13 3&amp;11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PanGlobal Berhad</dc:creator>
  <cp:keywords/>
  <dc:description/>
  <cp:lastModifiedBy>PanGlobal</cp:lastModifiedBy>
  <cp:lastPrinted>2006-05-31T07:48:17Z</cp:lastPrinted>
  <dcterms:created xsi:type="dcterms:W3CDTF">2001-02-14T06:15:07Z</dcterms:created>
  <dcterms:modified xsi:type="dcterms:W3CDTF">2006-05-31T09:23:42Z</dcterms:modified>
  <cp:category/>
  <cp:version/>
  <cp:contentType/>
  <cp:contentStatus/>
</cp:coreProperties>
</file>