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15" activeTab="0"/>
  </bookViews>
  <sheets>
    <sheet name="IS" sheetId="1" r:id="rId1"/>
    <sheet name="BS" sheetId="2" r:id="rId2"/>
    <sheet name="EQUITY" sheetId="3" r:id="rId3"/>
    <sheet name="CASHFLOW" sheetId="4" r:id="rId4"/>
    <sheet name="Note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'CASHFLOW'!$A$1:$I$59</definedName>
    <definedName name="_xlnm.Print_Area" localSheetId="0">'IS'!$A$1:$I$59</definedName>
    <definedName name="_xlnm.Print_Area" localSheetId="4">'Notes'!$A$1:$L$283</definedName>
    <definedName name="Z_4AFAD5E0_35C1_11D4_A93C_9C7505C10700_.wvu.PrintArea" localSheetId="1" hidden="1">'BS'!$A$1:$L$71</definedName>
    <definedName name="Z_6E833641_36F4_11D4_B929_444553540000_.wvu.PrintArea" localSheetId="1" hidden="1">'BS'!$A$1:$L$71</definedName>
  </definedNames>
  <calcPr fullCalcOnLoad="1"/>
</workbook>
</file>

<file path=xl/comments2.xml><?xml version="1.0" encoding="utf-8"?>
<comments xmlns="http://schemas.openxmlformats.org/spreadsheetml/2006/main">
  <authors>
    <author>BB LIM</author>
  </authors>
  <commentList>
    <comment ref="B63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comments3.xml><?xml version="1.0" encoding="utf-8"?>
<comments xmlns="http://schemas.openxmlformats.org/spreadsheetml/2006/main">
  <authors>
    <author>BB LIM</author>
  </authors>
  <commentList>
    <comment ref="A72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comments4.xml><?xml version="1.0" encoding="utf-8"?>
<comments xmlns="http://schemas.openxmlformats.org/spreadsheetml/2006/main">
  <authors>
    <author>BB LIM</author>
  </authors>
  <commentList>
    <comment ref="A72" authorId="0">
      <text>
        <r>
          <rPr>
            <b/>
            <sz val="8"/>
            <rFont val="Tahoma"/>
            <family val="0"/>
          </rPr>
          <t>BB LIM:</t>
        </r>
        <r>
          <rPr>
            <sz val="8"/>
            <rFont val="Tahoma"/>
            <family val="0"/>
          </rPr>
          <t xml:space="preserve">
This refers to HP/lease creditors
</t>
        </r>
      </text>
    </comment>
  </commentList>
</comments>
</file>

<file path=xl/sharedStrings.xml><?xml version="1.0" encoding="utf-8"?>
<sst xmlns="http://schemas.openxmlformats.org/spreadsheetml/2006/main" count="455" uniqueCount="378">
  <si>
    <t>AS AT</t>
  </si>
  <si>
    <t>QUARTER</t>
  </si>
  <si>
    <t>RM'000</t>
  </si>
  <si>
    <t>1.</t>
  </si>
  <si>
    <t>2.</t>
  </si>
  <si>
    <t>3.</t>
  </si>
  <si>
    <t>6.</t>
  </si>
  <si>
    <t>Development properties</t>
  </si>
  <si>
    <t>7.</t>
  </si>
  <si>
    <t>Short term borrowings</t>
  </si>
  <si>
    <t>Provision for taxation</t>
  </si>
  <si>
    <t>8.</t>
  </si>
  <si>
    <t>9.</t>
  </si>
  <si>
    <t>Reserves</t>
  </si>
  <si>
    <t>Share premium</t>
  </si>
  <si>
    <t>Revaluation reserve</t>
  </si>
  <si>
    <t>Capital reserve</t>
  </si>
  <si>
    <t>10.</t>
  </si>
  <si>
    <t>11.</t>
  </si>
  <si>
    <t>12.</t>
  </si>
  <si>
    <t>13.</t>
  </si>
  <si>
    <t>QUARTERLY REPORT</t>
  </si>
  <si>
    <t>The figures have not been audited.</t>
  </si>
  <si>
    <t xml:space="preserve">INDIVIDUAL  QUARTER </t>
  </si>
  <si>
    <t>CUMULATIVE QUARTER</t>
  </si>
  <si>
    <t>Taxation</t>
  </si>
  <si>
    <t>4.</t>
  </si>
  <si>
    <t>5.</t>
  </si>
  <si>
    <t>14.</t>
  </si>
  <si>
    <t>15.</t>
  </si>
  <si>
    <t>16.</t>
  </si>
  <si>
    <t>NOTES</t>
  </si>
  <si>
    <t>Profit on Sale of Investments and/or Properties</t>
  </si>
  <si>
    <t>Quoted Securities</t>
  </si>
  <si>
    <t>Group Borrowings and Debt Securities</t>
  </si>
  <si>
    <t xml:space="preserve">    - Secured</t>
  </si>
  <si>
    <t>Total</t>
  </si>
  <si>
    <t xml:space="preserve">      Bank overdrafts</t>
  </si>
  <si>
    <t xml:space="preserve">      Revolving credits</t>
  </si>
  <si>
    <t xml:space="preserve">    - Unsecured</t>
  </si>
  <si>
    <t>Off Balance Sheet Financial Instruments</t>
  </si>
  <si>
    <t>Material Litigation</t>
  </si>
  <si>
    <t>Review of Performance</t>
  </si>
  <si>
    <t>Current Year Prospects</t>
  </si>
  <si>
    <t>Dividend</t>
  </si>
  <si>
    <t xml:space="preserve">a) Long Term Loans </t>
  </si>
  <si>
    <t xml:space="preserve">      Term loan</t>
  </si>
  <si>
    <t xml:space="preserve">      Islamic term loan</t>
  </si>
  <si>
    <t>Accumulated losses</t>
  </si>
  <si>
    <t>Exchange fluctuation reserve</t>
  </si>
  <si>
    <t>Other debtors, deposits &amp; prepayments</t>
  </si>
  <si>
    <t>Net tangible assets per share (RM)</t>
  </si>
  <si>
    <t>7 days before the date of issue of this quarterly report:-</t>
  </si>
  <si>
    <t xml:space="preserve">Status of Corporate Proposals </t>
  </si>
  <si>
    <t>b) Other long term liabilities (Hire Purchase)</t>
  </si>
  <si>
    <t>Proposed Disposal of 40% Equity Interest in Oxford Media Sdn Bhd to CB International Limited</t>
  </si>
  <si>
    <t>Joint Venture for the Establishment of Palm Oil Refinery in Egypt</t>
  </si>
  <si>
    <t xml:space="preserve">SRM </t>
  </si>
  <si>
    <t>Pica (M) Corporation Berhad</t>
  </si>
  <si>
    <t>Uni-Contrade Sdn Bhd</t>
  </si>
  <si>
    <t>Khalaf Group</t>
  </si>
  <si>
    <t>The following corporate proposals have  been  announced  by the Company but not completed within</t>
  </si>
  <si>
    <t xml:space="preserve">International Limited (BVI Co. No. 208489) ("CBIL") to dispose of its entire interest in Oxford Media Sdn Bhd </t>
  </si>
  <si>
    <t xml:space="preserve">("OMSB")comprising 1,600,000 ordinary shares of RM1.00 each representing 40% of the entire issued and </t>
  </si>
  <si>
    <t xml:space="preserve">paid-up share capital of OMSB for a total consideration of USD5,600,000 to be satisfied by the issue and </t>
  </si>
  <si>
    <t xml:space="preserve">allotment of 5,600,000 new CBIL shares of USD1.00 each at an issue price of USD1.00 per share ("the </t>
  </si>
  <si>
    <t xml:space="preserve">Proposed Disposal").  The new CBIL shares will be credited as fully paid up and rank parri passu in all respects </t>
  </si>
  <si>
    <t>capital of  USD20,000,000 in CBIL.</t>
  </si>
  <si>
    <t xml:space="preserve">with the existing ordinary shares of CBIL.  On completion, SRM will hold 28% of the eventual paid-up share </t>
  </si>
  <si>
    <t>authorities.</t>
  </si>
  <si>
    <t xml:space="preserve">Hillgate Resources Sdn Bhd holding 14% and Rajo Sdn Bhd holding 14% of the balance equity of OMSB are </t>
  </si>
  <si>
    <t>also parties to the SPAS.</t>
  </si>
  <si>
    <t xml:space="preserve">CURRENT </t>
  </si>
  <si>
    <t>YEAR</t>
  </si>
  <si>
    <t>PRECEDING YEAR</t>
  </si>
  <si>
    <t>CORRESPONDING</t>
  </si>
  <si>
    <t>TO DATE</t>
  </si>
  <si>
    <t>PERIOD</t>
  </si>
  <si>
    <t>Revenue</t>
  </si>
  <si>
    <t>Finance cost</t>
  </si>
  <si>
    <t xml:space="preserve">On 28 August  2000, SRM entered into a Sale and Purchase Agreement (Shares) ("SPAS") with CB </t>
  </si>
  <si>
    <t xml:space="preserve">The Proposed Disposal is subject to the approvals of the shareholders of SRM and the relevant government </t>
  </si>
  <si>
    <t xml:space="preserve">On 20 June 2000,a joint venture agreement ("JVA") was signed in Cairo, Egypt between SRM, Pica (M) </t>
  </si>
  <si>
    <t>company in Egypt to set up a completely intergrated palm oil refinery in Egypt.  The equity participation of the</t>
  </si>
  <si>
    <t xml:space="preserve">On 23 August 2000, all the parties agreed  to the assignment of all rights and obligations of Uni-Contrade Sdn </t>
  </si>
  <si>
    <t>Bhd arising from or under the JVA to UCTMAS Sdn Bhd, pursuant to clause 29 of the JVA.</t>
  </si>
  <si>
    <t>Material Changes in the Quarterly Results Compared to the Results of the Preceding Quarter</t>
  </si>
  <si>
    <t>Property, plant and equipment</t>
  </si>
  <si>
    <t>Other long term assets</t>
  </si>
  <si>
    <t>Inventories</t>
  </si>
  <si>
    <t>Trade receivables</t>
  </si>
  <si>
    <t>Short term investments</t>
  </si>
  <si>
    <t>Cash</t>
  </si>
  <si>
    <t>Trade payables</t>
  </si>
  <si>
    <t>Other payables</t>
  </si>
  <si>
    <t>Investment properties</t>
  </si>
  <si>
    <t>Investment in associated companies</t>
  </si>
  <si>
    <t>Long term investments</t>
  </si>
  <si>
    <t>Goodwill  on consolidation</t>
  </si>
  <si>
    <t>Intangible assets</t>
  </si>
  <si>
    <t>Current assets</t>
  </si>
  <si>
    <t>Current liabilities</t>
  </si>
  <si>
    <t>Net current liabilities</t>
  </si>
  <si>
    <t>Shareholders' funds</t>
  </si>
  <si>
    <t>Share capital</t>
  </si>
  <si>
    <t>Minority interests</t>
  </si>
  <si>
    <t>Long term borrowings</t>
  </si>
  <si>
    <t>Deferred taxation</t>
  </si>
  <si>
    <t>Other investments</t>
  </si>
  <si>
    <t>There were no profits on  sale  of  investments  and/or properties outside the ordinary course of the Group's</t>
  </si>
  <si>
    <t>business recognized for the quarter  under review and the financial year to date.</t>
  </si>
  <si>
    <t xml:space="preserve">a)  There were no purchases  or disposals  of  quoted  securities for  the quarter under review and the financial  </t>
  </si>
  <si>
    <t xml:space="preserve">     year to date.</t>
  </si>
  <si>
    <t>Corporation Berhad, Uni-Contrade Sdn Bhd and an Egyptian party, Khalaf Group, for establishing a joint-venture</t>
  </si>
  <si>
    <t>parties under the JVA is as follows:-</t>
  </si>
  <si>
    <t>prior years.</t>
  </si>
  <si>
    <t>No dividend is recommended for the period under review.</t>
  </si>
  <si>
    <t>Earnings per share</t>
  </si>
  <si>
    <t>CONDENSED CONSOLIDATED INCOME STATEMENT</t>
  </si>
  <si>
    <t xml:space="preserve">CONDENSED CONSOLIDATED BALANCE SHEET </t>
  </si>
  <si>
    <t xml:space="preserve">Balance at </t>
  </si>
  <si>
    <t>beginning of the year</t>
  </si>
  <si>
    <t>Share Capital</t>
  </si>
  <si>
    <t>(RM'000)</t>
  </si>
  <si>
    <t>Reserve</t>
  </si>
  <si>
    <t>attributable to</t>
  </si>
  <si>
    <t>revenue</t>
  </si>
  <si>
    <t>Capital</t>
  </si>
  <si>
    <t>Retained</t>
  </si>
  <si>
    <t>Profits</t>
  </si>
  <si>
    <t>Movements during</t>
  </si>
  <si>
    <t xml:space="preserve">the period </t>
  </si>
  <si>
    <t>(cummulative)</t>
  </si>
  <si>
    <t xml:space="preserve">Balance at end of </t>
  </si>
  <si>
    <t>period</t>
  </si>
  <si>
    <t>CONDENSED CONSOLIDATED CASH FLOW STATEMENTS</t>
  </si>
  <si>
    <t xml:space="preserve">9 months </t>
  </si>
  <si>
    <t>ended</t>
  </si>
  <si>
    <t>Changes in working capital</t>
  </si>
  <si>
    <t>Net change in current liabilities</t>
  </si>
  <si>
    <t>Net cash flow from operating activities</t>
  </si>
  <si>
    <t>Investing Activities</t>
  </si>
  <si>
    <t>Financing activities</t>
  </si>
  <si>
    <t>Net Change in Cash &amp; Cash Equivalents</t>
  </si>
  <si>
    <t>Cash &amp; Cash Equivalents at the beginning of the year</t>
  </si>
  <si>
    <t>(The Condensed Consolidated Cash Flow Statements should be read in conjunction with the</t>
  </si>
  <si>
    <t>(The Condensed Consolidated Balance Sheets should be read in conjunction with the</t>
  </si>
  <si>
    <t>Amount due from associated company</t>
  </si>
  <si>
    <t>Operating expenses</t>
  </si>
  <si>
    <t>Other operating income</t>
  </si>
  <si>
    <t>Loss from operation</t>
  </si>
  <si>
    <t>Operating loss after finance cost</t>
  </si>
  <si>
    <t>Profit before tax</t>
  </si>
  <si>
    <t>Profit after tax</t>
  </si>
  <si>
    <t>Minority interest</t>
  </si>
  <si>
    <t>Net loss for the period</t>
  </si>
  <si>
    <t>Earnings per share:</t>
  </si>
  <si>
    <t>(The Condensed Consolidated Income Statements should be read in conjunction with the Annual</t>
  </si>
  <si>
    <t>Accounting Policies</t>
  </si>
  <si>
    <t>Exceptional Items</t>
  </si>
  <si>
    <t>During the quarter under review, and the financial year to date, there were no exceptional items to be reported.</t>
  </si>
  <si>
    <t>Extraordinary Items</t>
  </si>
  <si>
    <t>There were no extraordinary items to be reported for the quarter under review and the financial year to date.</t>
  </si>
  <si>
    <t>Changes in the Composition of the Group</t>
  </si>
  <si>
    <t>Changes in Debt and Equity</t>
  </si>
  <si>
    <t>There were no issuances and  repayments of debt  and  equity securities,  share buy-backs, share cancellations,</t>
  </si>
  <si>
    <t xml:space="preserve"> shares held as treasury shares and resale of treasury shares during the current financial year to date.</t>
  </si>
  <si>
    <t>Contingent Liabilities</t>
  </si>
  <si>
    <t>a)  Guarantee to a third party in respect of facilities</t>
  </si>
  <si>
    <t xml:space="preserve">         given to house buyers</t>
  </si>
  <si>
    <t>b)  Guarantees to bank and financial institution in</t>
  </si>
  <si>
    <t xml:space="preserve">         respect of facilities given to associated companies.  </t>
  </si>
  <si>
    <t xml:space="preserve">c)  Guarantee for loan agreements of members for </t>
  </si>
  <si>
    <t xml:space="preserve">         the purchase of membership licenses.</t>
  </si>
  <si>
    <t>Segmental Reporting</t>
  </si>
  <si>
    <t>18.</t>
  </si>
  <si>
    <t>Seasonality or Cyclicality of Operations</t>
  </si>
  <si>
    <t>The business operations of the Group are not materially affected by seasonal or cyclical factors.</t>
  </si>
  <si>
    <t>17.</t>
  </si>
  <si>
    <t>19.</t>
  </si>
  <si>
    <t>20.</t>
  </si>
  <si>
    <t xml:space="preserve">(a) </t>
  </si>
  <si>
    <t xml:space="preserve">Basic earnings per share </t>
  </si>
  <si>
    <t>Weighted average number of</t>
  </si>
  <si>
    <t xml:space="preserve">     ordinary shares in issue</t>
  </si>
  <si>
    <t>Basic earning per share</t>
  </si>
  <si>
    <t>('000)</t>
  </si>
  <si>
    <t>(sen)</t>
  </si>
  <si>
    <t>Audit report</t>
  </si>
  <si>
    <t>21.</t>
  </si>
  <si>
    <t xml:space="preserve">accounting policies, consistent methods of computation and basis of consolidation as those used in the </t>
  </si>
  <si>
    <t>(The Condensed Consolidated Statements of Changes in Equity should be read in conjunction with the</t>
  </si>
  <si>
    <t>Operating loss before changes in working capital</t>
  </si>
  <si>
    <t>Net Loss before tax</t>
  </si>
  <si>
    <t>(b)</t>
  </si>
  <si>
    <t>Diluted earnings per share</t>
  </si>
  <si>
    <t>N/A</t>
  </si>
  <si>
    <t>Carrying amount of revalued assets</t>
  </si>
  <si>
    <t xml:space="preserve">     - basic     (sen)</t>
  </si>
  <si>
    <t xml:space="preserve">     - diluted  (sen)</t>
  </si>
  <si>
    <t>Adjustment for:-</t>
  </si>
  <si>
    <t>Depreciation</t>
  </si>
  <si>
    <t>Repayment of short term loan</t>
  </si>
  <si>
    <t>Net cash used in investing activities</t>
  </si>
  <si>
    <t>Net cash (used in) / generated from financing activities</t>
  </si>
  <si>
    <t xml:space="preserve">The property of a subsidiary is value based on the valuation done by an independent professional valuers in 1994.  </t>
  </si>
  <si>
    <t>The director of the company had not done any revaluation since then.</t>
  </si>
  <si>
    <t>Net change in current assets</t>
  </si>
  <si>
    <t>Interest expenses</t>
  </si>
  <si>
    <t>preceding quarter.</t>
  </si>
  <si>
    <t>CONDENSED CONSOLIDATED STATEMENTS OF CHANGES IN EQUITY</t>
  </si>
  <si>
    <t>mutually as there was no development on the said letter.  The Company is currently waiting for the reply.</t>
  </si>
  <si>
    <t>Interest income</t>
  </si>
  <si>
    <t>Deffered Income</t>
  </si>
  <si>
    <t>Short Term Borrowings</t>
  </si>
  <si>
    <t>Cash &amp; Cash Equivalents at the at end of year</t>
  </si>
  <si>
    <t xml:space="preserve">On 12 December 2002, the Company issued a letter to all parties concerned to seek for the termination of the JVA </t>
  </si>
  <si>
    <t>22.</t>
  </si>
  <si>
    <t>There is no further development pertaining to the above matter.</t>
  </si>
  <si>
    <t xml:space="preserve"> </t>
  </si>
  <si>
    <t>Provision for doubtful debts</t>
  </si>
  <si>
    <t>(Unaudited)</t>
  </si>
  <si>
    <t xml:space="preserve">The Company had on 10th January 2003 made a written representation to the Exchange as to why the securities </t>
  </si>
  <si>
    <t xml:space="preserve">should not be removed from the official list of the Exchange. Further to that the Company was granted an oral </t>
  </si>
  <si>
    <t xml:space="preserve">representation by the Exchange.  The representatives of the Company had on 12th March 2003 attended a hearing </t>
  </si>
  <si>
    <t xml:space="preserve">The Company entered into a Heads of Agreement on 10th April 2003 with Tuan Haji Mohd Salleh Bin Zakaria, </t>
  </si>
  <si>
    <t xml:space="preserve">Wan Muhamad Ibrisam Bin Wan Ibrahim, Said @ Shuaib Bakar and Austral Amal Properties Sdn Bhd (collectively, </t>
  </si>
  <si>
    <t>referred to as the "White Knight") for the purposes of documenting the intention of both the Company and the</t>
  </si>
  <si>
    <t>White Knight to enter into exclusive negotiations for a proposed restructuring scheme.</t>
  </si>
  <si>
    <t xml:space="preserve">The Company then on 9th May 2003 entered into a Definitive Agreement with Marina-Ace Industries Sdn Bhd, </t>
  </si>
  <si>
    <t xml:space="preserve">Opal Pyramid Sdn Bhd, Tuan Haji Mohd Salleh Bin Zakaria, Wan Muhamad Ibrisam Bin Wan Ibrahim and Said @ </t>
  </si>
  <si>
    <t xml:space="preserve">Shuab Bakar for the purposes of giving effect and implement the said proposed restructuring scheme to regularise </t>
  </si>
  <si>
    <t>Scheme was made on 12th May 2003.</t>
  </si>
  <si>
    <t xml:space="preserve">the financial condition of the Company. The Requisite Announcement  pertaining to the Proposed Restructuring </t>
  </si>
  <si>
    <t>1st July 2003.</t>
  </si>
  <si>
    <t xml:space="preserve">MITI had via its letter dated 21st August 2003 approved the Proposed Restructuring Scheme. However, the Kuala </t>
  </si>
  <si>
    <t>Lumpur Stock Exchange ("KLSE") via its letter dated 22nd August 2003 informed the decision of the KLSE in respect</t>
  </si>
  <si>
    <t xml:space="preserve">of the delisting of the securities of the Company with effect from 9.00 a.m. on Monday, 8th September 2003. </t>
  </si>
  <si>
    <t>on the said Appeal by the KLSE Committee.</t>
  </si>
  <si>
    <t xml:space="preserve">that the removal of the securities of Sateras on 8th September 2003 will be deferred pending the decision on the </t>
  </si>
  <si>
    <t>PROPOSED RESTRUCTURING SCHEME</t>
  </si>
  <si>
    <t xml:space="preserve">A wholly-owned subsidiary company, Berkat Hasil Sdn Bhd was wound up under the provisions of the </t>
  </si>
  <si>
    <t xml:space="preserve">Other investment </t>
  </si>
  <si>
    <t>Companies Act, 1965 by an order of the High Court dated 18th April 2003. Receivers and Managers have been</t>
  </si>
  <si>
    <t>Ministry of International Trade and Industry on 21 August 2003, the Exchange will await the outcome of Sateras's</t>
  </si>
  <si>
    <t>application to the relevant authorities.</t>
  </si>
  <si>
    <t xml:space="preserve">at the Exchange as to why the securities should not be removed from the official list of the Exchange. </t>
  </si>
  <si>
    <t xml:space="preserve">The Proposals pertinent to the Proposed Restructuring Scheme were submitted to Securities Commissions ("SC"), </t>
  </si>
  <si>
    <t xml:space="preserve">Ministry of International Trade and Industry ("MITI") and Foreign Investment Committee ("FIC") for approval on </t>
  </si>
  <si>
    <t xml:space="preserve">The Board made an appeal on 25th August 2003 and the KLSE had via its letter dated 26th August 2003 informed </t>
  </si>
  <si>
    <t xml:space="preserve">Investment </t>
  </si>
  <si>
    <t>Golf Club</t>
  </si>
  <si>
    <t>Holding</t>
  </si>
  <si>
    <t>Management</t>
  </si>
  <si>
    <t>and</t>
  </si>
  <si>
    <t xml:space="preserve">Property </t>
  </si>
  <si>
    <t>Development</t>
  </si>
  <si>
    <t>Manufacturing</t>
  </si>
  <si>
    <t>Property</t>
  </si>
  <si>
    <t>Education</t>
  </si>
  <si>
    <t>Others</t>
  </si>
  <si>
    <t>Consolidated</t>
  </si>
  <si>
    <t>Segment Revenue</t>
  </si>
  <si>
    <t>Total revenue</t>
  </si>
  <si>
    <t>Inter-segment sales</t>
  </si>
  <si>
    <t>External sales</t>
  </si>
  <si>
    <t>Segment Results</t>
  </si>
  <si>
    <t>Impairment lossess</t>
  </si>
  <si>
    <t>Operating loss</t>
  </si>
  <si>
    <t>Interest expense</t>
  </si>
  <si>
    <t>Share of net profit in</t>
  </si>
  <si>
    <t xml:space="preserve">  associated companies</t>
  </si>
  <si>
    <t>Income taxes</t>
  </si>
  <si>
    <t>Loss from ordinary activities</t>
  </si>
  <si>
    <t>Net loss</t>
  </si>
  <si>
    <t>Other information</t>
  </si>
  <si>
    <t>Segment Assets</t>
  </si>
  <si>
    <t xml:space="preserve">Investment in associated </t>
  </si>
  <si>
    <t xml:space="preserve">  companies</t>
  </si>
  <si>
    <t>Consolidated assets</t>
  </si>
  <si>
    <t>Segment Liabilities</t>
  </si>
  <si>
    <t>Unallocated corporate liabilities</t>
  </si>
  <si>
    <t>Consolidated Liabilities</t>
  </si>
  <si>
    <t xml:space="preserve">Non-cash expenses other than </t>
  </si>
  <si>
    <t xml:space="preserve">  depreciation</t>
  </si>
  <si>
    <t xml:space="preserve">on 1 July 2003 and Sateras's representation that Sateras had obtained the approval of its regularisation plan from the </t>
  </si>
  <si>
    <t>plan including the fact that Sateras has made a submission of its regularisation plan to relevant authorities for approval</t>
  </si>
  <si>
    <t xml:space="preserve">The KLSE then via its letter dated 31 October 2003 decided that, given the development in Sateras's regularisation </t>
  </si>
  <si>
    <t xml:space="preserve">The tax figures do not contain any deferred tax and / or adjustment for under or overprovision in respect of </t>
  </si>
  <si>
    <t>31/3/2004</t>
  </si>
  <si>
    <t>Bad debts written off</t>
  </si>
  <si>
    <t>Gain on disposal on property, plant and equipment</t>
  </si>
  <si>
    <t>Impairment lossess on properties under development</t>
  </si>
  <si>
    <t>Allowance for diminution in value of investment in associated co.</t>
  </si>
  <si>
    <t xml:space="preserve">Allowance for diminution in value of other investment </t>
  </si>
  <si>
    <t xml:space="preserve">The Securities Commission vide its letter dated 31 March 2004 approved the Proposed Restructuring Scheme of </t>
  </si>
  <si>
    <t>FINANCIAL</t>
  </si>
  <si>
    <t>YEAR ENDED</t>
  </si>
  <si>
    <t>Adjustment</t>
  </si>
  <si>
    <t xml:space="preserve"> Financial Report for the year ended 31 March 2004)</t>
  </si>
  <si>
    <t xml:space="preserve">  Annual Financial Report for the year ended 31 March 2004)</t>
  </si>
  <si>
    <t>Net decrease from cash and cash equivalent arising from</t>
  </si>
  <si>
    <t>the winding up of subsidiary</t>
  </si>
  <si>
    <t>Annual Financial Report for the year ended 31 March 2004)</t>
  </si>
  <si>
    <t>preparation of the annual financial statements as at 31 March 2004.</t>
  </si>
  <si>
    <t xml:space="preserve">appointed for another wholly owned subsidiary, New Decade Holdings Sdn Bhd on 27 August 2003.  Development </t>
  </si>
  <si>
    <t>Securities Sdn Bhd, a 99% controlled subsidiary has been wound up by the High Court on 30 June 2004. These</t>
  </si>
  <si>
    <t xml:space="preserve">three companies have not been included in the consolidation of the Group for the financial period ended </t>
  </si>
  <si>
    <t xml:space="preserve">The Financial Statements of the Group and the Company for the year ended 31 March 2004 has not been </t>
  </si>
  <si>
    <t>audited.</t>
  </si>
  <si>
    <t xml:space="preserve"> Annual Financial Report for the year ended 31 March 2004)</t>
  </si>
  <si>
    <t>d)  Corporate Guarantees to bank on subsidiaries</t>
  </si>
  <si>
    <t>Share of profit/(losses) in asssociated co</t>
  </si>
  <si>
    <t xml:space="preserve">Sateras and the resulting equity structure pursuant to the Guidelines for Regulation of Acquisition of Assets, </t>
  </si>
  <si>
    <t xml:space="preserve">Mergers and Take-Overs, 1974 as issued by the Foreign Investment Committee.  </t>
  </si>
  <si>
    <t xml:space="preserve">At the Extraordinary General Meeting ("EGM") held on 10 September 2004, the shareholders of Sateras have </t>
  </si>
  <si>
    <t>duly passed all the resolutions pertaining to the Proposed Restructuring Scheme as set out in the Notice of</t>
  </si>
  <si>
    <t>EGM dated 18 August 2004.</t>
  </si>
  <si>
    <t>In addition, at the meeting of the Shareholders and Scheme Creditors of Sateras summoned pursuant to an order</t>
  </si>
  <si>
    <t xml:space="preserve">of the High Court of Malaya ("Scheme Meetings"), which was also held on 10 September 2004, the Shareholders </t>
  </si>
  <si>
    <t>and the Scheme Creditors of Sateras had approved the proposed scheme of arrangement in respect of the Proposed</t>
  </si>
  <si>
    <t>Share Exchange and the Proposed Debt Restructuring respectively as set out in the Notice of Scheme Meeting on</t>
  </si>
  <si>
    <t>18 August 2004.</t>
  </si>
  <si>
    <t>Debts by the Company to be binding on the Company, its shareholders and Scheme Creditors Pursuant to Section 176</t>
  </si>
  <si>
    <t>Sateras then proceeded to apply for Court Sanction of the Proposed Share Exchange and the Proposed Settlement of</t>
  </si>
  <si>
    <t>of the Companyies Act 1965.</t>
  </si>
  <si>
    <t>Creditors and shareholders, totalling 8 interveners applied to the Court to intervene for the purposes of setting aside</t>
  </si>
  <si>
    <t xml:space="preserve">the restraining orders obtained by the Company and to declare the Scheme Meetings null and void. Two creditors </t>
  </si>
  <si>
    <t>also applied for an injunction to stop the Creditors Scheme Meeting null and void.</t>
  </si>
  <si>
    <t xml:space="preserve">One of the conditions imposed by the Securities Commission in its approval for Sateras Proposed Restructuring </t>
  </si>
  <si>
    <t xml:space="preserve">Scheme was the appointment of an independent audit firm to conduct an investigative audit on the past losses of </t>
  </si>
  <si>
    <t>the Sateras Group.  Messrs Tan Peng Sam &amp; Company was appointed on 19 May 2004 to carry out the Investigative</t>
  </si>
  <si>
    <t>audit.  The investigative audit on the Sateras Group which covered 11 financial years ended 31 March 1993 to</t>
  </si>
  <si>
    <t>31 March 2003 was completed on 18 November 2004 and was submitted to the Securities Commission on 23</t>
  </si>
  <si>
    <t>November 2004.</t>
  </si>
  <si>
    <t>Share of (profit)/losses in associated company</t>
  </si>
  <si>
    <t>30.09.03</t>
  </si>
  <si>
    <t>OD</t>
  </si>
  <si>
    <t>FD</t>
  </si>
  <si>
    <t>CASH</t>
  </si>
  <si>
    <t>30.09.04</t>
  </si>
  <si>
    <t xml:space="preserve">On the mention date rescheduled from 25 November 2005 to 3 November 2004, the Court fixed 28 January 2005 for </t>
  </si>
  <si>
    <t>decision on Sateras's application for Sanction.  The date was resheduled to 31 January 2005 where the High Court</t>
  </si>
  <si>
    <t xml:space="preserve">declared null and void the Company's shareholders's and creditors's meeting held on 10 September 2004 that passed  </t>
  </si>
  <si>
    <t>The Company has decided to file an appeal with the Court of Appeal against the High Court's decision as it believes</t>
  </si>
  <si>
    <t>that the Proposed Scheme has been prepared in accordance with all legal requirements and the said Proposed</t>
  </si>
  <si>
    <t>operational activities of the group which have not shown any significant improvement.</t>
  </si>
  <si>
    <t>The Company will endeavour to exhaust all avenues to secure the proposed restructuring scheme.</t>
  </si>
  <si>
    <t>the Proposed Scheme by a majority votes.</t>
  </si>
  <si>
    <t>PERIOD ENDED</t>
  </si>
  <si>
    <t xml:space="preserve">                   Quarterly report on Consolidated results for the period ended 31/3/2005</t>
  </si>
  <si>
    <t>31/3/2005</t>
  </si>
  <si>
    <t>FOR THE QUARTER ENDED 31 MARCH 2005</t>
  </si>
  <si>
    <t xml:space="preserve">12 months quarter </t>
  </si>
  <si>
    <t>ended 31 March  2005</t>
  </si>
  <si>
    <t>ended 31 March  2004</t>
  </si>
  <si>
    <t>12 months ended</t>
  </si>
  <si>
    <t xml:space="preserve">The financial statements for the final quarter ended 31 March 2005 have been prepared using the same </t>
  </si>
  <si>
    <t>b)  There were no investments in quoted shares as at 31 March 2005.</t>
  </si>
  <si>
    <t>31 March 2005.</t>
  </si>
  <si>
    <t>The Group borrowings as at 31 March 2005, all in Ringgit Malaysia, are as follows:-</t>
  </si>
  <si>
    <t xml:space="preserve">Contingent liabilities of the Group as at  31 May 2005 comprise the following :-  </t>
  </si>
  <si>
    <t>As at  31 May 2005 the  Group  does  not  have any   financial  instruments  with  off balance sheet risk.</t>
  </si>
  <si>
    <t>All material litigations against the Group as at 31 May 2005 are as summarised in Appendix 1.</t>
  </si>
  <si>
    <t>31 March 2005</t>
  </si>
  <si>
    <t xml:space="preserve">        12 months ended </t>
  </si>
  <si>
    <t>31.3.2005</t>
  </si>
  <si>
    <t>31.3.2004</t>
  </si>
  <si>
    <t>Scheme had already been approved by SC and the relevant authorities.  On the hearing date of 29 March 2005,</t>
  </si>
  <si>
    <t>the case was adjourned to another date to be fixed by the Court allowing written submissions to be filed by the</t>
  </si>
  <si>
    <t>respective parties.  The Court has accordingly scheduled the case to be heard on 15 June 2005.</t>
  </si>
  <si>
    <t>On 31 March 2005, the High Court granted an interim Restraining Order up to 13 May in favor of the Company</t>
  </si>
  <si>
    <t>Turnover for the current reporting quarter was RM 0.965 million as compared with RM 0.577 million in the</t>
  </si>
  <si>
    <t>The Group reported a higher  loss before taxation of RM 2.642 million in this quarter as compared with RM 2.579</t>
  </si>
  <si>
    <t>million  in the previous quarter despite a higher turnover for the Quarter.  The lossess was due to normal</t>
  </si>
  <si>
    <t>The Group for this quarter continued to incur losses mainly due to the interest expenses on oustanding loan,</t>
  </si>
  <si>
    <t>pursuant to Section 176 of the Companies Act 1965 and was subsequently extended to 3 June 2005.</t>
  </si>
  <si>
    <t xml:space="preserve">the provision of penalty interest on tax liabilities and recurring legal expenses for the numerous litigation cases against Sateras Group.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</si>
</sst>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_);_(* \(#,##0.000\);_(* &quot;-&quot;???_);_(@_)"/>
    <numFmt numFmtId="182" formatCode="_(* #,##0.0000_);_(* \(#,##0.0000\);_(* &quot;-&quot;??_);_(@_)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"/>
  </numFmts>
  <fonts count="21"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0"/>
    </font>
    <font>
      <sz val="12"/>
      <name val="Trebuchet MS"/>
      <family val="2"/>
    </font>
    <font>
      <b/>
      <u val="single"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  <font>
      <b/>
      <u val="single"/>
      <sz val="11"/>
      <name val="Trebuchet MS"/>
      <family val="2"/>
    </font>
    <font>
      <b/>
      <i/>
      <sz val="11"/>
      <name val="Trebuchet MS"/>
      <family val="2"/>
    </font>
    <font>
      <u val="single"/>
      <sz val="12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8"/>
      <name val="Trebuchet MS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8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quotePrefix="1">
      <alignment/>
    </xf>
    <xf numFmtId="178" fontId="7" fillId="0" borderId="0" xfId="15" applyNumberFormat="1" applyFont="1" applyFill="1" applyAlignment="1">
      <alignment/>
    </xf>
    <xf numFmtId="178" fontId="7" fillId="0" borderId="0" xfId="15" applyNumberFormat="1" applyFont="1" applyFill="1" applyBorder="1" applyAlignment="1">
      <alignment/>
    </xf>
    <xf numFmtId="178" fontId="7" fillId="0" borderId="1" xfId="15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2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/>
    </xf>
    <xf numFmtId="43" fontId="11" fillId="0" borderId="0" xfId="15" applyFont="1" applyFill="1" applyAlignment="1">
      <alignment/>
    </xf>
    <xf numFmtId="43" fontId="7" fillId="0" borderId="0" xfId="15" applyFont="1" applyFill="1" applyAlignment="1">
      <alignment/>
    </xf>
    <xf numFmtId="182" fontId="7" fillId="0" borderId="0" xfId="15" applyNumberFormat="1" applyFont="1" applyFill="1" applyAlignment="1">
      <alignment/>
    </xf>
    <xf numFmtId="178" fontId="4" fillId="0" borderId="0" xfId="15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3" fontId="6" fillId="0" borderId="0" xfId="15" applyFont="1" applyFill="1" applyAlignment="1">
      <alignment horizontal="centerContinuous"/>
    </xf>
    <xf numFmtId="43" fontId="6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43" fontId="4" fillId="0" borderId="0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0" fontId="12" fillId="0" borderId="0" xfId="0" applyFont="1" applyFill="1" applyBorder="1" applyAlignment="1">
      <alignment/>
    </xf>
    <xf numFmtId="16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43" fontId="7" fillId="0" borderId="0" xfId="15" applyFont="1" applyFill="1" applyBorder="1" applyAlignment="1">
      <alignment horizontal="centerContinuous"/>
    </xf>
    <xf numFmtId="43" fontId="7" fillId="0" borderId="0" xfId="15" applyFont="1" applyFill="1" applyBorder="1" applyAlignment="1">
      <alignment horizontal="center"/>
    </xf>
    <xf numFmtId="43" fontId="7" fillId="0" borderId="4" xfId="15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8" fontId="4" fillId="0" borderId="0" xfId="15" applyNumberFormat="1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178" fontId="4" fillId="0" borderId="0" xfId="15" applyNumberFormat="1" applyFont="1" applyAlignment="1">
      <alignment/>
    </xf>
    <xf numFmtId="178" fontId="4" fillId="0" borderId="0" xfId="0" applyNumberFormat="1" applyFont="1" applyFill="1" applyAlignment="1">
      <alignment vertical="center"/>
    </xf>
    <xf numFmtId="37" fontId="4" fillId="0" borderId="0" xfId="19" applyFont="1">
      <alignment/>
      <protection/>
    </xf>
    <xf numFmtId="43" fontId="4" fillId="0" borderId="0" xfId="15" applyNumberFormat="1" applyFont="1" applyFill="1" applyAlignment="1">
      <alignment vertical="center"/>
    </xf>
    <xf numFmtId="43" fontId="4" fillId="0" borderId="0" xfId="15" applyFont="1" applyAlignment="1">
      <alignment/>
    </xf>
    <xf numFmtId="0" fontId="4" fillId="0" borderId="0" xfId="0" applyFont="1" applyFill="1" applyAlignment="1" quotePrefix="1">
      <alignment horizontal="left" vertical="center"/>
    </xf>
    <xf numFmtId="178" fontId="9" fillId="0" borderId="0" xfId="15" applyNumberFormat="1" applyFont="1" applyFill="1" applyAlignment="1">
      <alignment horizontal="centerContinuous" vertical="center"/>
    </xf>
    <xf numFmtId="43" fontId="4" fillId="0" borderId="0" xfId="0" applyNumberFormat="1" applyFont="1" applyFill="1" applyAlignment="1">
      <alignment vertical="center"/>
    </xf>
    <xf numFmtId="43" fontId="4" fillId="0" borderId="0" xfId="15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7" fillId="0" borderId="0" xfId="15" applyNumberFormat="1" applyFont="1" applyFill="1" applyAlignment="1">
      <alignment/>
    </xf>
    <xf numFmtId="180" fontId="7" fillId="0" borderId="0" xfId="15" applyNumberFormat="1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4" fillId="0" borderId="0" xfId="0" applyFont="1" applyAlignment="1">
      <alignment/>
    </xf>
    <xf numFmtId="178" fontId="4" fillId="0" borderId="3" xfId="15" applyNumberFormat="1" applyFont="1" applyBorder="1" applyAlignment="1">
      <alignment/>
    </xf>
    <xf numFmtId="178" fontId="4" fillId="0" borderId="3" xfId="15" applyNumberFormat="1" applyFont="1" applyFill="1" applyBorder="1" applyAlignment="1">
      <alignment vertical="center"/>
    </xf>
    <xf numFmtId="43" fontId="4" fillId="0" borderId="0" xfId="15" applyNumberFormat="1" applyFont="1" applyAlignment="1">
      <alignment/>
    </xf>
    <xf numFmtId="178" fontId="7" fillId="0" borderId="0" xfId="15" applyNumberFormat="1" applyFont="1" applyFill="1" applyAlignment="1">
      <alignment horizontal="centerContinuous"/>
    </xf>
    <xf numFmtId="178" fontId="7" fillId="0" borderId="0" xfId="15" applyNumberFormat="1" applyFont="1" applyFill="1" applyAlignment="1">
      <alignment horizontal="center"/>
    </xf>
    <xf numFmtId="178" fontId="7" fillId="0" borderId="2" xfId="15" applyNumberFormat="1" applyFont="1" applyFill="1" applyBorder="1" applyAlignment="1">
      <alignment/>
    </xf>
    <xf numFmtId="178" fontId="4" fillId="0" borderId="0" xfId="15" applyNumberFormat="1" applyFont="1" applyAlignment="1">
      <alignment horizontal="right"/>
    </xf>
    <xf numFmtId="178" fontId="4" fillId="0" borderId="0" xfId="15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8" fontId="8" fillId="0" borderId="0" xfId="15" applyNumberFormat="1" applyFont="1" applyFill="1" applyBorder="1" applyAlignment="1" quotePrefix="1">
      <alignment horizontal="center"/>
    </xf>
    <xf numFmtId="178" fontId="8" fillId="0" borderId="0" xfId="15" applyNumberFormat="1" applyFont="1" applyFill="1" applyBorder="1" applyAlignment="1">
      <alignment horizontal="center"/>
    </xf>
    <xf numFmtId="178" fontId="8" fillId="0" borderId="2" xfId="15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/>
    </xf>
    <xf numFmtId="178" fontId="8" fillId="0" borderId="0" xfId="15" applyNumberFormat="1" applyFont="1" applyFill="1" applyAlignment="1">
      <alignment/>
    </xf>
    <xf numFmtId="178" fontId="8" fillId="0" borderId="0" xfId="15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5" fontId="8" fillId="0" borderId="0" xfId="0" applyNumberFormat="1" applyFont="1" applyFill="1" applyAlignment="1">
      <alignment/>
    </xf>
    <xf numFmtId="0" fontId="16" fillId="0" borderId="0" xfId="0" applyFont="1" applyFill="1" applyAlignment="1" quotePrefix="1">
      <alignment/>
    </xf>
    <xf numFmtId="0" fontId="8" fillId="0" borderId="0" xfId="0" applyFont="1" applyFill="1" applyAlignment="1">
      <alignment horizontal="center"/>
    </xf>
    <xf numFmtId="178" fontId="8" fillId="0" borderId="0" xfId="15" applyNumberFormat="1" applyFont="1" applyFill="1" applyAlignment="1">
      <alignment horizontal="center"/>
    </xf>
    <xf numFmtId="182" fontId="8" fillId="0" borderId="0" xfId="15" applyNumberFormat="1" applyFont="1" applyFill="1" applyAlignment="1">
      <alignment/>
    </xf>
    <xf numFmtId="178" fontId="7" fillId="0" borderId="4" xfId="15" applyNumberFormat="1" applyFont="1" applyFill="1" applyBorder="1" applyAlignment="1">
      <alignment/>
    </xf>
    <xf numFmtId="178" fontId="4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178" fontId="8" fillId="0" borderId="0" xfId="15" applyNumberFormat="1" applyFont="1" applyFill="1" applyAlignment="1">
      <alignment/>
    </xf>
    <xf numFmtId="178" fontId="7" fillId="0" borderId="0" xfId="15" applyNumberFormat="1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15" applyNumberFormat="1" applyFont="1" applyFill="1" applyAlignment="1">
      <alignment/>
    </xf>
    <xf numFmtId="43" fontId="8" fillId="0" borderId="0" xfId="15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15" fontId="16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178" fontId="8" fillId="0" borderId="0" xfId="15" applyNumberFormat="1" applyFont="1" applyAlignment="1">
      <alignment/>
    </xf>
    <xf numFmtId="178" fontId="8" fillId="0" borderId="0" xfId="15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7" fontId="19" fillId="0" borderId="0" xfId="0" applyNumberFormat="1" applyFont="1" applyAlignment="1">
      <alignment/>
    </xf>
    <xf numFmtId="178" fontId="19" fillId="0" borderId="0" xfId="15" applyNumberFormat="1" applyFont="1" applyAlignment="1">
      <alignment/>
    </xf>
    <xf numFmtId="178" fontId="19" fillId="0" borderId="0" xfId="15" applyNumberFormat="1" applyFont="1" applyAlignment="1">
      <alignment horizontal="center"/>
    </xf>
    <xf numFmtId="178" fontId="19" fillId="0" borderId="3" xfId="15" applyNumberFormat="1" applyFont="1" applyBorder="1" applyAlignment="1">
      <alignment horizontal="center"/>
    </xf>
    <xf numFmtId="178" fontId="19" fillId="0" borderId="2" xfId="15" applyNumberFormat="1" applyFont="1" applyBorder="1" applyAlignment="1">
      <alignment horizontal="center"/>
    </xf>
    <xf numFmtId="178" fontId="19" fillId="0" borderId="5" xfId="15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178" fontId="4" fillId="0" borderId="2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cQ1-2001(wkg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0</xdr:row>
      <xdr:rowOff>47625</xdr:rowOff>
    </xdr:from>
    <xdr:to>
      <xdr:col>6</xdr:col>
      <xdr:colOff>161925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625"/>
          <a:ext cx="32861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190500</xdr:rowOff>
    </xdr:from>
    <xdr:to>
      <xdr:col>8</xdr:col>
      <xdr:colOff>485775</xdr:colOff>
      <xdr:row>9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90500"/>
          <a:ext cx="3286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1028700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328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19050</xdr:rowOff>
    </xdr:from>
    <xdr:to>
      <xdr:col>3</xdr:col>
      <xdr:colOff>533400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581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nnouncement\Anc0603\AncQ2-YE030902-workin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nnouncement\Anc122003\AncQ3-Dec2003-workin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E%202005\Anc062004\AncQ1-Jun2004-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E%202005\Anc122004\AncQ3-DEC%202004-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E%202005\Anc032005\AncQ4-MAR%202005-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Income Statement"/>
      <sheetName val="Equity"/>
      <sheetName val="Cash flow"/>
      <sheetName val="Segment reporting"/>
      <sheetName val="Contigent liabilities"/>
      <sheetName val="Loan"/>
    </sheetNames>
    <sheetDataSet>
      <sheetData sheetId="2">
        <row r="36">
          <cell r="C36" t="str">
            <v>Nil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v2"/>
      <sheetName val="PL"/>
      <sheetName val="Income Statement"/>
      <sheetName val="Equity"/>
      <sheetName val="Cash flow"/>
      <sheetName val="cf2"/>
      <sheetName val="Segment reporting"/>
      <sheetName val="Contigent liabilities"/>
      <sheetName val="Loan"/>
      <sheetName val="Segment Report"/>
    </sheetNames>
    <sheetDataSet>
      <sheetData sheetId="0">
        <row r="18">
          <cell r="I18">
            <v>0</v>
          </cell>
        </row>
      </sheetData>
      <sheetData sheetId="4">
        <row r="31">
          <cell r="D31">
            <v>0</v>
          </cell>
        </row>
      </sheetData>
      <sheetData sheetId="5">
        <row r="14">
          <cell r="C14">
            <v>0</v>
          </cell>
          <cell r="E14">
            <v>0</v>
          </cell>
          <cell r="G14">
            <v>0</v>
          </cell>
        </row>
        <row r="23">
          <cell r="C23">
            <v>0</v>
          </cell>
          <cell r="E23">
            <v>0</v>
          </cell>
          <cell r="G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Segment reporting"/>
      <sheetName val="Contigent liabilities"/>
      <sheetName val="Loan"/>
      <sheetName val="Segment Report"/>
    </sheetNames>
    <sheetDataSet>
      <sheetData sheetId="3">
        <row r="27">
          <cell r="G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Segment reporting"/>
      <sheetName val="Contigent liabilities"/>
      <sheetName val="Loan"/>
      <sheetName val="Segment Report"/>
    </sheetNames>
    <sheetDataSet>
      <sheetData sheetId="4">
        <row r="13">
          <cell r="C13">
            <v>200841</v>
          </cell>
          <cell r="E13">
            <v>108343</v>
          </cell>
          <cell r="G13">
            <v>451</v>
          </cell>
        </row>
        <row r="22">
          <cell r="C22">
            <v>200841</v>
          </cell>
          <cell r="E22">
            <v>108343</v>
          </cell>
          <cell r="G22">
            <v>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heet2"/>
      <sheetName val="PL"/>
      <sheetName val="Income Statement"/>
      <sheetName val="Equity"/>
      <sheetName val="Cash flow"/>
      <sheetName val="Segment reporting"/>
      <sheetName val="Contigent liabilities"/>
      <sheetName val="Loan"/>
      <sheetName val="Segment Report"/>
    </sheetNames>
    <sheetDataSet>
      <sheetData sheetId="0">
        <row r="6">
          <cell r="C6">
            <v>42680.27743</v>
          </cell>
        </row>
        <row r="8">
          <cell r="C8">
            <v>4483.9718569999995</v>
          </cell>
        </row>
        <row r="9">
          <cell r="C9">
            <v>160</v>
          </cell>
        </row>
        <row r="11">
          <cell r="C11">
            <v>0</v>
          </cell>
        </row>
        <row r="12">
          <cell r="C12">
            <v>0</v>
          </cell>
        </row>
        <row r="16">
          <cell r="C16">
            <v>3619.8178</v>
          </cell>
        </row>
        <row r="17">
          <cell r="C17">
            <v>89952.10672999998</v>
          </cell>
        </row>
        <row r="18">
          <cell r="C18">
            <v>0</v>
          </cell>
        </row>
        <row r="19">
          <cell r="C19">
            <v>12905.88773</v>
          </cell>
        </row>
        <row r="20">
          <cell r="C20">
            <v>8577.82425</v>
          </cell>
        </row>
        <row r="22">
          <cell r="C22">
            <v>32.86820999999996</v>
          </cell>
        </row>
        <row r="23">
          <cell r="C23">
            <v>26.95822</v>
          </cell>
        </row>
        <row r="24">
          <cell r="C24">
            <v>203.91189000000003</v>
          </cell>
        </row>
        <row r="28">
          <cell r="C28">
            <v>11184.172359999999</v>
          </cell>
        </row>
        <row r="29">
          <cell r="C29">
            <v>66908.60268</v>
          </cell>
        </row>
        <row r="31">
          <cell r="C31">
            <v>125624.88368000001</v>
          </cell>
        </row>
        <row r="32">
          <cell r="C32">
            <v>30877.45068</v>
          </cell>
        </row>
        <row r="40">
          <cell r="C40">
            <v>200840.538</v>
          </cell>
        </row>
        <row r="42">
          <cell r="C42">
            <v>108343.95538</v>
          </cell>
        </row>
        <row r="44">
          <cell r="C44">
            <v>451.0167000000002</v>
          </cell>
        </row>
        <row r="45">
          <cell r="C45">
            <v>0</v>
          </cell>
        </row>
        <row r="46">
          <cell r="C46">
            <v>-398999.38696300006</v>
          </cell>
        </row>
        <row r="49">
          <cell r="C49">
            <v>2923.866</v>
          </cell>
        </row>
        <row r="53">
          <cell r="C53">
            <v>0</v>
          </cell>
        </row>
        <row r="55">
          <cell r="C55">
            <v>-8645.019</v>
          </cell>
        </row>
        <row r="57">
          <cell r="C57">
            <v>-5843.5064</v>
          </cell>
        </row>
      </sheetData>
      <sheetData sheetId="3">
        <row r="9">
          <cell r="C9">
            <v>3120.1641999999997</v>
          </cell>
          <cell r="G9">
            <v>965.4443099999994</v>
          </cell>
        </row>
        <row r="11">
          <cell r="C11">
            <v>-5753.98222</v>
          </cell>
          <cell r="G11">
            <v>-1851.0543899999993</v>
          </cell>
        </row>
        <row r="13">
          <cell r="C13">
            <v>209.87928</v>
          </cell>
          <cell r="G13">
            <v>8.44138000000001</v>
          </cell>
        </row>
        <row r="17">
          <cell r="C17">
            <v>-7486.33165</v>
          </cell>
          <cell r="G17">
            <v>-1871.1958200000008</v>
          </cell>
        </row>
        <row r="21">
          <cell r="C21">
            <v>-279.78414300000003</v>
          </cell>
          <cell r="G21">
            <v>106.85744549999998</v>
          </cell>
        </row>
      </sheetData>
      <sheetData sheetId="5">
        <row r="8">
          <cell r="K8">
            <v>-10190.054533</v>
          </cell>
        </row>
        <row r="11">
          <cell r="K11">
            <v>628.259</v>
          </cell>
        </row>
        <row r="14">
          <cell r="K14">
            <v>0</v>
          </cell>
        </row>
        <row r="15">
          <cell r="K15">
            <v>279.78414300000003</v>
          </cell>
        </row>
        <row r="16">
          <cell r="K16">
            <v>0</v>
          </cell>
        </row>
        <row r="17">
          <cell r="K17">
            <v>7486.33165</v>
          </cell>
        </row>
        <row r="27">
          <cell r="M27">
            <v>392</v>
          </cell>
        </row>
        <row r="30">
          <cell r="M30">
            <v>-10</v>
          </cell>
        </row>
      </sheetData>
      <sheetData sheetId="7">
        <row r="11">
          <cell r="F11">
            <v>1185077.7035000003</v>
          </cell>
        </row>
        <row r="17">
          <cell r="F17">
            <v>318000</v>
          </cell>
        </row>
        <row r="18">
          <cell r="F18">
            <v>299000</v>
          </cell>
        </row>
      </sheetData>
      <sheetData sheetId="8">
        <row r="8">
          <cell r="P8">
            <v>3389955.85</v>
          </cell>
        </row>
        <row r="9">
          <cell r="P9">
            <v>6864052.29</v>
          </cell>
        </row>
        <row r="14">
          <cell r="P14">
            <v>79546587.14</v>
          </cell>
        </row>
        <row r="16">
          <cell r="P16">
            <v>5467531.2</v>
          </cell>
        </row>
        <row r="22">
          <cell r="P22">
            <v>30356757.2</v>
          </cell>
        </row>
        <row r="31">
          <cell r="P31">
            <v>157243</v>
          </cell>
        </row>
      </sheetData>
      <sheetData sheetId="9">
        <row r="12">
          <cell r="B12">
            <v>2166.34613</v>
          </cell>
          <cell r="C12">
            <v>0</v>
          </cell>
          <cell r="D12">
            <v>0</v>
          </cell>
          <cell r="E12">
            <v>0</v>
          </cell>
          <cell r="F12">
            <v>953.8180699999999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6">
          <cell r="B16">
            <v>-101.92512000000085</v>
          </cell>
          <cell r="C16">
            <v>-10.011</v>
          </cell>
          <cell r="D16">
            <v>-978.345</v>
          </cell>
          <cell r="E16">
            <v>-1433.18748</v>
          </cell>
          <cell r="F16">
            <v>110.06966999999986</v>
          </cell>
          <cell r="G16">
            <v>-10.579799999999977</v>
          </cell>
        </row>
        <row r="19">
          <cell r="H19">
            <v>-7486.33165</v>
          </cell>
        </row>
        <row r="21">
          <cell r="H21">
            <v>-279.78414300000003</v>
          </cell>
        </row>
        <row r="22">
          <cell r="H22">
            <v>0</v>
          </cell>
        </row>
        <row r="24">
          <cell r="H24">
            <v>0</v>
          </cell>
        </row>
        <row r="28">
          <cell r="B28">
            <v>42868.45199</v>
          </cell>
          <cell r="C28">
            <v>2.3851999999999998</v>
          </cell>
          <cell r="D28">
            <v>107242.525</v>
          </cell>
          <cell r="E28">
            <v>7805.008</v>
          </cell>
          <cell r="F28">
            <v>218.81553999999997</v>
          </cell>
          <cell r="G28">
            <v>22.88</v>
          </cell>
        </row>
        <row r="30">
          <cell r="H30">
            <v>4483.9718569999995</v>
          </cell>
        </row>
        <row r="33">
          <cell r="B33">
            <v>12020.019</v>
          </cell>
          <cell r="C33">
            <v>7532.915</v>
          </cell>
          <cell r="D33">
            <v>157827.825</v>
          </cell>
          <cell r="E33">
            <v>25939.671</v>
          </cell>
          <cell r="F33">
            <v>8631.285230000001</v>
          </cell>
          <cell r="G33">
            <v>411.294</v>
          </cell>
        </row>
        <row r="34">
          <cell r="H34">
            <v>36720.95708</v>
          </cell>
        </row>
        <row r="37">
          <cell r="B37">
            <v>582.924</v>
          </cell>
          <cell r="D37">
            <v>45.335</v>
          </cell>
          <cell r="E37">
            <v>0</v>
          </cell>
          <cell r="F37">
            <v>0</v>
          </cell>
        </row>
        <row r="39">
          <cell r="D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5"/>
  <sheetViews>
    <sheetView tabSelected="1" zoomScale="75" zoomScaleNormal="75" workbookViewId="0" topLeftCell="A1">
      <selection activeCell="G23" sqref="G23"/>
    </sheetView>
  </sheetViews>
  <sheetFormatPr defaultColWidth="9.00390625" defaultRowHeight="14.25"/>
  <cols>
    <col min="1" max="1" width="38.125" style="46" customWidth="1"/>
    <col min="2" max="2" width="2.50390625" style="46" customWidth="1"/>
    <col min="3" max="3" width="10.125" style="46" bestFit="1" customWidth="1"/>
    <col min="4" max="4" width="1.00390625" style="46" customWidth="1"/>
    <col min="5" max="5" width="16.625" style="46" bestFit="1" customWidth="1"/>
    <col min="6" max="6" width="1.00390625" style="46" customWidth="1"/>
    <col min="7" max="7" width="10.125" style="46" bestFit="1" customWidth="1"/>
    <col min="8" max="8" width="1.00390625" style="46" customWidth="1"/>
    <col min="9" max="9" width="16.625" style="46" bestFit="1" customWidth="1"/>
    <col min="10" max="10" width="1.00390625" style="46" customWidth="1"/>
    <col min="11" max="16384" width="9.00390625" style="46" customWidth="1"/>
  </cols>
  <sheetData>
    <row r="1" ht="18"/>
    <row r="2" ht="18"/>
    <row r="3" ht="18"/>
    <row r="4" ht="18"/>
    <row r="5" spans="1:9" ht="18">
      <c r="A5" s="43"/>
      <c r="B5" s="45"/>
      <c r="C5" s="45"/>
      <c r="D5" s="45"/>
      <c r="E5" s="45"/>
      <c r="F5" s="45"/>
      <c r="G5" s="45"/>
      <c r="H5" s="45"/>
      <c r="I5" s="45"/>
    </row>
    <row r="6" spans="1:9" ht="18">
      <c r="A6" s="43"/>
      <c r="B6" s="45"/>
      <c r="C6" s="45"/>
      <c r="D6" s="45"/>
      <c r="E6" s="45"/>
      <c r="F6" s="45"/>
      <c r="G6" s="45"/>
      <c r="H6" s="45"/>
      <c r="I6" s="45"/>
    </row>
    <row r="7" spans="1:9" ht="18">
      <c r="A7" s="43"/>
      <c r="B7" s="45"/>
      <c r="C7" s="45"/>
      <c r="D7" s="45"/>
      <c r="E7" s="45"/>
      <c r="F7" s="45"/>
      <c r="G7" s="45"/>
      <c r="H7" s="45"/>
      <c r="I7" s="45"/>
    </row>
    <row r="8" spans="1:9" ht="18">
      <c r="A8" s="43"/>
      <c r="B8" s="45"/>
      <c r="C8" s="45"/>
      <c r="D8" s="45"/>
      <c r="E8" s="45"/>
      <c r="F8" s="45"/>
      <c r="G8" s="45"/>
      <c r="H8" s="45"/>
      <c r="I8" s="45"/>
    </row>
    <row r="9" spans="1:9" ht="18">
      <c r="A9" s="45"/>
      <c r="B9" s="45"/>
      <c r="C9" s="45"/>
      <c r="D9" s="45"/>
      <c r="E9" s="45"/>
      <c r="F9" s="45"/>
      <c r="G9" s="45"/>
      <c r="H9" s="45"/>
      <c r="I9" s="45"/>
    </row>
    <row r="10" ht="7.5" customHeight="1"/>
    <row r="11" spans="1:9" ht="18">
      <c r="A11" s="47" t="s">
        <v>21</v>
      </c>
      <c r="B11" s="45"/>
      <c r="C11" s="45"/>
      <c r="D11" s="45"/>
      <c r="E11" s="45"/>
      <c r="F11" s="45"/>
      <c r="G11" s="45"/>
      <c r="H11" s="45"/>
      <c r="I11" s="45"/>
    </row>
    <row r="12" ht="7.5" customHeight="1"/>
    <row r="13" spans="1:9" ht="18">
      <c r="A13" s="45" t="s">
        <v>350</v>
      </c>
      <c r="B13" s="45"/>
      <c r="C13" s="45"/>
      <c r="D13" s="45"/>
      <c r="E13" s="45"/>
      <c r="F13" s="45"/>
      <c r="G13" s="45"/>
      <c r="H13" s="45"/>
      <c r="I13" s="45"/>
    </row>
    <row r="14" spans="1:9" ht="18">
      <c r="A14" s="45" t="s">
        <v>22</v>
      </c>
      <c r="B14" s="45"/>
      <c r="C14" s="45"/>
      <c r="D14" s="45"/>
      <c r="E14" s="45"/>
      <c r="F14" s="45"/>
      <c r="G14" s="45"/>
      <c r="H14" s="45"/>
      <c r="I14" s="45"/>
    </row>
    <row r="15" ht="7.5" customHeight="1"/>
    <row r="16" spans="1:9" ht="16.5" customHeight="1">
      <c r="A16" s="47" t="s">
        <v>118</v>
      </c>
      <c r="B16" s="45"/>
      <c r="C16" s="45"/>
      <c r="D16" s="45"/>
      <c r="E16" s="45"/>
      <c r="F16" s="45"/>
      <c r="G16" s="45"/>
      <c r="H16" s="45"/>
      <c r="I16" s="45"/>
    </row>
    <row r="17" ht="7.5" customHeight="1"/>
    <row r="18" spans="2:9" ht="13.5" customHeight="1">
      <c r="B18" s="48"/>
      <c r="C18" s="43" t="s">
        <v>23</v>
      </c>
      <c r="D18" s="44"/>
      <c r="E18" s="44"/>
      <c r="F18" s="45"/>
      <c r="G18" s="43" t="s">
        <v>24</v>
      </c>
      <c r="H18" s="44"/>
      <c r="I18" s="44"/>
    </row>
    <row r="19" spans="2:9" ht="13.5" customHeight="1">
      <c r="B19" s="48"/>
      <c r="C19" s="49" t="s">
        <v>72</v>
      </c>
      <c r="D19" s="49"/>
      <c r="E19" s="45" t="s">
        <v>74</v>
      </c>
      <c r="G19" s="49" t="s">
        <v>72</v>
      </c>
      <c r="I19" s="45" t="s">
        <v>74</v>
      </c>
    </row>
    <row r="20" spans="2:9" ht="13.5" customHeight="1">
      <c r="B20" s="48"/>
      <c r="C20" s="49" t="s">
        <v>73</v>
      </c>
      <c r="D20" s="49"/>
      <c r="E20" s="45" t="s">
        <v>75</v>
      </c>
      <c r="G20" s="49" t="s">
        <v>73</v>
      </c>
      <c r="I20" s="45" t="s">
        <v>75</v>
      </c>
    </row>
    <row r="21" spans="2:9" ht="13.5" customHeight="1">
      <c r="B21" s="48"/>
      <c r="C21" s="45" t="s">
        <v>1</v>
      </c>
      <c r="D21" s="45"/>
      <c r="E21" s="45" t="s">
        <v>1</v>
      </c>
      <c r="G21" s="45" t="s">
        <v>76</v>
      </c>
      <c r="I21" s="45" t="s">
        <v>77</v>
      </c>
    </row>
    <row r="22" spans="2:9" ht="13.5" customHeight="1">
      <c r="B22" s="48"/>
      <c r="C22" s="45"/>
      <c r="D22" s="45"/>
      <c r="E22" s="45"/>
      <c r="G22" s="45"/>
      <c r="I22" s="45"/>
    </row>
    <row r="23" spans="2:9" ht="13.5" customHeight="1">
      <c r="B23" s="50"/>
      <c r="C23" s="44" t="s">
        <v>351</v>
      </c>
      <c r="D23" s="44"/>
      <c r="E23" s="44" t="s">
        <v>289</v>
      </c>
      <c r="G23" s="44" t="s">
        <v>351</v>
      </c>
      <c r="H23" s="44"/>
      <c r="I23" s="44" t="s">
        <v>289</v>
      </c>
    </row>
    <row r="24" spans="2:9" ht="13.5" customHeight="1">
      <c r="B24" s="48"/>
      <c r="C24" s="45" t="s">
        <v>2</v>
      </c>
      <c r="D24" s="45"/>
      <c r="E24" s="45" t="s">
        <v>2</v>
      </c>
      <c r="G24" s="45" t="s">
        <v>2</v>
      </c>
      <c r="I24" s="45" t="s">
        <v>2</v>
      </c>
    </row>
    <row r="25" spans="2:9" ht="13.5" customHeight="1">
      <c r="B25" s="48"/>
      <c r="C25" s="45"/>
      <c r="D25" s="45"/>
      <c r="E25" s="45"/>
      <c r="G25" s="45"/>
      <c r="I25" s="45"/>
    </row>
    <row r="26" ht="18" customHeight="1">
      <c r="E26" s="51"/>
    </row>
    <row r="27" spans="1:9" ht="18" customHeight="1">
      <c r="A27" s="68" t="s">
        <v>78</v>
      </c>
      <c r="C27" s="53">
        <f>+'[5]Income Statement'!$G$9</f>
        <v>965.4443099999994</v>
      </c>
      <c r="D27" s="51"/>
      <c r="E27" s="51">
        <v>792</v>
      </c>
      <c r="F27" s="51"/>
      <c r="G27" s="53">
        <f>+'[5]Income Statement'!$C$9</f>
        <v>3120.1641999999997</v>
      </c>
      <c r="H27" s="51"/>
      <c r="I27" s="51">
        <v>3554</v>
      </c>
    </row>
    <row r="28" spans="1:9" ht="18" customHeight="1">
      <c r="A28" s="68"/>
      <c r="C28" s="53"/>
      <c r="D28" s="51"/>
      <c r="E28" s="51"/>
      <c r="F28" s="51"/>
      <c r="G28" s="51"/>
      <c r="H28" s="51"/>
      <c r="I28" s="51"/>
    </row>
    <row r="29" spans="1:9" ht="18" customHeight="1">
      <c r="A29" s="68" t="s">
        <v>148</v>
      </c>
      <c r="C29" s="53">
        <f>+'[5]Income Statement'!$G$11</f>
        <v>-1851.0543899999993</v>
      </c>
      <c r="D29" s="51"/>
      <c r="E29" s="51">
        <v>-5690</v>
      </c>
      <c r="F29" s="51"/>
      <c r="G29" s="53">
        <f>+'[5]Income Statement'!$C$11</f>
        <v>-5753.98222</v>
      </c>
      <c r="H29" s="51"/>
      <c r="I29" s="51">
        <v>-10801</v>
      </c>
    </row>
    <row r="30" spans="1:9" ht="18" customHeight="1">
      <c r="A30" s="68"/>
      <c r="C30" s="53"/>
      <c r="D30" s="51"/>
      <c r="E30" s="51"/>
      <c r="F30" s="51"/>
      <c r="G30" s="51"/>
      <c r="H30" s="51"/>
      <c r="I30" s="51"/>
    </row>
    <row r="31" spans="1:9" ht="18" customHeight="1">
      <c r="A31" s="68" t="s">
        <v>149</v>
      </c>
      <c r="C31" s="53">
        <f>+'[5]Income Statement'!$G$13</f>
        <v>8.44138000000001</v>
      </c>
      <c r="D31" s="51"/>
      <c r="E31" s="51">
        <v>28</v>
      </c>
      <c r="F31" s="51"/>
      <c r="G31" s="53">
        <f>+'[5]Income Statement'!$C$13</f>
        <v>209.87928</v>
      </c>
      <c r="H31" s="51"/>
      <c r="I31" s="51">
        <v>454</v>
      </c>
    </row>
    <row r="32" spans="1:9" ht="18" customHeight="1">
      <c r="A32" s="68"/>
      <c r="C32" s="69"/>
      <c r="D32" s="51"/>
      <c r="E32" s="70"/>
      <c r="F32" s="51"/>
      <c r="G32" s="70"/>
      <c r="H32" s="51"/>
      <c r="I32" s="70"/>
    </row>
    <row r="33" spans="1:9" ht="18" customHeight="1">
      <c r="A33" s="68" t="s">
        <v>150</v>
      </c>
      <c r="C33" s="53">
        <f>SUM(C27:C31)</f>
        <v>-877.1687</v>
      </c>
      <c r="D33" s="51"/>
      <c r="E33" s="53">
        <f>SUM(E27:E31)</f>
        <v>-4870</v>
      </c>
      <c r="F33" s="51"/>
      <c r="G33" s="53">
        <f>SUM(G27:G31)</f>
        <v>-2423.93874</v>
      </c>
      <c r="H33" s="51"/>
      <c r="I33" s="53">
        <f>SUM(I27:I31)</f>
        <v>-6793</v>
      </c>
    </row>
    <row r="34" spans="1:9" ht="18" customHeight="1">
      <c r="A34" s="68"/>
      <c r="C34" s="53"/>
      <c r="D34" s="51"/>
      <c r="E34" s="51"/>
      <c r="F34" s="51"/>
      <c r="G34" s="51"/>
      <c r="H34" s="51"/>
      <c r="I34" s="51"/>
    </row>
    <row r="35" spans="1:9" ht="18" customHeight="1">
      <c r="A35" s="68" t="s">
        <v>79</v>
      </c>
      <c r="C35" s="53">
        <f>+'[5]Income Statement'!$G$17</f>
        <v>-1871.1958200000008</v>
      </c>
      <c r="D35" s="51"/>
      <c r="E35" s="51">
        <v>-2855</v>
      </c>
      <c r="F35" s="51"/>
      <c r="G35" s="53">
        <f>+'[5]Income Statement'!$C$17</f>
        <v>-7486.33165</v>
      </c>
      <c r="H35" s="51"/>
      <c r="I35" s="51">
        <v>-10991</v>
      </c>
    </row>
    <row r="36" spans="1:9" ht="18" customHeight="1">
      <c r="A36" s="68"/>
      <c r="C36" s="69"/>
      <c r="D36" s="51"/>
      <c r="E36" s="70"/>
      <c r="F36" s="51"/>
      <c r="G36" s="70"/>
      <c r="H36" s="51"/>
      <c r="I36" s="70"/>
    </row>
    <row r="37" spans="1:9" ht="18" customHeight="1">
      <c r="A37" s="68" t="s">
        <v>151</v>
      </c>
      <c r="C37" s="53">
        <f>SUM(C33:C36)</f>
        <v>-2748.364520000001</v>
      </c>
      <c r="D37" s="51"/>
      <c r="E37" s="53">
        <f>SUM(E33:E36)</f>
        <v>-7725</v>
      </c>
      <c r="F37" s="51"/>
      <c r="G37" s="53">
        <f>SUM(G33:G36)</f>
        <v>-9910.27039</v>
      </c>
      <c r="H37" s="51"/>
      <c r="I37" s="53">
        <f>SUM(I33:I36)</f>
        <v>-17784</v>
      </c>
    </row>
    <row r="38" spans="1:11" ht="18" customHeight="1">
      <c r="A38" s="68"/>
      <c r="C38" s="51"/>
      <c r="D38" s="51"/>
      <c r="E38" s="51"/>
      <c r="F38" s="51"/>
      <c r="G38" s="51"/>
      <c r="H38" s="51"/>
      <c r="I38" s="51"/>
      <c r="K38" s="54"/>
    </row>
    <row r="39" spans="1:9" ht="18" customHeight="1">
      <c r="A39" s="68" t="s">
        <v>312</v>
      </c>
      <c r="C39" s="53">
        <f>+'[5]Income Statement'!$G$21</f>
        <v>106.85744549999998</v>
      </c>
      <c r="D39" s="51"/>
      <c r="E39" s="51">
        <v>648</v>
      </c>
      <c r="F39" s="51"/>
      <c r="G39" s="53">
        <f>+'[5]Income Statement'!$C$21</f>
        <v>-279.78414300000003</v>
      </c>
      <c r="H39" s="51"/>
      <c r="I39" s="51">
        <v>44</v>
      </c>
    </row>
    <row r="40" spans="1:9" ht="18" customHeight="1">
      <c r="A40" s="68"/>
      <c r="C40" s="69"/>
      <c r="D40" s="51"/>
      <c r="E40" s="70"/>
      <c r="F40" s="51"/>
      <c r="G40" s="70"/>
      <c r="H40" s="51"/>
      <c r="I40" s="70"/>
    </row>
    <row r="41" spans="1:9" ht="18" customHeight="1">
      <c r="A41" s="68" t="s">
        <v>152</v>
      </c>
      <c r="C41" s="53">
        <f>SUM(C37:C40)</f>
        <v>-2641.507074500001</v>
      </c>
      <c r="D41" s="51"/>
      <c r="E41" s="53">
        <f>SUM(E37:E40)</f>
        <v>-7077</v>
      </c>
      <c r="F41" s="51"/>
      <c r="G41" s="53">
        <f>SUM(G37:G40)</f>
        <v>-10190.054533</v>
      </c>
      <c r="H41" s="51"/>
      <c r="I41" s="53">
        <f>SUM(I37:I40)</f>
        <v>-17740</v>
      </c>
    </row>
    <row r="42" spans="1:9" ht="18" customHeight="1">
      <c r="A42" s="68"/>
      <c r="C42" s="51"/>
      <c r="D42" s="51"/>
      <c r="E42" s="51"/>
      <c r="F42" s="51"/>
      <c r="G42" s="51"/>
      <c r="H42" s="51"/>
      <c r="I42" s="51"/>
    </row>
    <row r="43" spans="1:9" ht="18" customHeight="1">
      <c r="A43" s="68" t="s">
        <v>25</v>
      </c>
      <c r="C43" s="53">
        <f>+'[3]Income Statement'!$G$26+'[3]Income Statement'!$G$27</f>
        <v>0</v>
      </c>
      <c r="D43" s="51"/>
      <c r="E43" s="51">
        <v>-5</v>
      </c>
      <c r="F43" s="51"/>
      <c r="G43" s="53">
        <v>0</v>
      </c>
      <c r="H43" s="51"/>
      <c r="I43" s="51">
        <v>-5</v>
      </c>
    </row>
    <row r="44" spans="1:9" ht="18" customHeight="1">
      <c r="A44" s="68"/>
      <c r="C44" s="70"/>
      <c r="D44" s="51"/>
      <c r="E44" s="70"/>
      <c r="F44" s="51"/>
      <c r="G44" s="70"/>
      <c r="H44" s="51"/>
      <c r="I44" s="70"/>
    </row>
    <row r="45" spans="1:9" ht="18" customHeight="1">
      <c r="A45" s="68" t="s">
        <v>153</v>
      </c>
      <c r="C45" s="53">
        <f>SUM(C41:C44)</f>
        <v>-2641.507074500001</v>
      </c>
      <c r="D45" s="51"/>
      <c r="E45" s="53">
        <f>SUM(E41:E44)</f>
        <v>-7082</v>
      </c>
      <c r="F45" s="51"/>
      <c r="G45" s="53">
        <f>SUM(G41:G44)</f>
        <v>-10190.054533</v>
      </c>
      <c r="H45" s="51"/>
      <c r="I45" s="53">
        <f>SUM(I41:I44)</f>
        <v>-17745</v>
      </c>
    </row>
    <row r="46" spans="1:9" ht="18" customHeight="1">
      <c r="A46" s="68"/>
      <c r="C46" s="53"/>
      <c r="D46" s="51"/>
      <c r="E46" s="51"/>
      <c r="F46" s="51"/>
      <c r="G46" s="51"/>
      <c r="H46" s="51"/>
      <c r="I46" s="51"/>
    </row>
    <row r="47" spans="1:9" ht="18" customHeight="1">
      <c r="A47" s="68" t="s">
        <v>154</v>
      </c>
      <c r="C47" s="53">
        <f>+'[3]Income Statement'!$C$31</f>
        <v>0</v>
      </c>
      <c r="D47" s="51"/>
      <c r="E47" s="51">
        <v>0</v>
      </c>
      <c r="F47" s="51"/>
      <c r="G47" s="53">
        <f>+'[2]Income Statement'!$D$31</f>
        <v>0</v>
      </c>
      <c r="H47" s="51"/>
      <c r="I47" s="51">
        <v>0</v>
      </c>
    </row>
    <row r="48" spans="1:9" ht="18" customHeight="1">
      <c r="A48" s="68"/>
      <c r="C48" s="70"/>
      <c r="D48" s="51"/>
      <c r="E48" s="70"/>
      <c r="F48" s="51"/>
      <c r="G48" s="70"/>
      <c r="H48" s="51"/>
      <c r="I48" s="70"/>
    </row>
    <row r="49" spans="1:9" ht="18" customHeight="1">
      <c r="A49" s="68" t="s">
        <v>155</v>
      </c>
      <c r="C49" s="53">
        <f>SUM(C45:C48)</f>
        <v>-2641.507074500001</v>
      </c>
      <c r="D49" s="51"/>
      <c r="E49" s="53">
        <f>SUM(E45:E48)</f>
        <v>-7082</v>
      </c>
      <c r="F49" s="51"/>
      <c r="G49" s="53">
        <f>SUM(G45:G48)</f>
        <v>-10190.054533</v>
      </c>
      <c r="H49" s="51"/>
      <c r="I49" s="53">
        <f>SUM(I45:I48)</f>
        <v>-17745</v>
      </c>
    </row>
    <row r="50" spans="1:9" ht="18" customHeight="1">
      <c r="A50" s="68"/>
      <c r="C50" s="53"/>
      <c r="D50" s="51"/>
      <c r="E50" s="51"/>
      <c r="F50" s="51"/>
      <c r="G50" s="51"/>
      <c r="H50" s="51"/>
      <c r="I50" s="51"/>
    </row>
    <row r="51" spans="1:9" ht="18" customHeight="1">
      <c r="A51" s="68" t="s">
        <v>156</v>
      </c>
      <c r="C51" s="53"/>
      <c r="D51" s="51"/>
      <c r="E51" s="51"/>
      <c r="F51" s="51"/>
      <c r="G51" s="51"/>
      <c r="H51" s="51"/>
      <c r="I51" s="51"/>
    </row>
    <row r="52" spans="1:9" ht="18" customHeight="1">
      <c r="A52" s="68" t="s">
        <v>198</v>
      </c>
      <c r="C52" s="71">
        <f>C49/'BS'!I53*100</f>
        <v>-1.3152260498824204</v>
      </c>
      <c r="D52" s="51"/>
      <c r="E52" s="56">
        <f>E49/200841*100</f>
        <v>-3.5261724448693244</v>
      </c>
      <c r="F52" s="51"/>
      <c r="G52" s="56">
        <f>G49/'BS'!I53*100</f>
        <v>-5.073704061179123</v>
      </c>
      <c r="H52" s="51"/>
      <c r="I52" s="56">
        <f>I49/200841*100</f>
        <v>-8.835347364332979</v>
      </c>
    </row>
    <row r="53" spans="1:9" ht="18" customHeight="1">
      <c r="A53" s="68" t="s">
        <v>199</v>
      </c>
      <c r="C53" s="75" t="str">
        <f>'[1]Income Statement'!$C$36</f>
        <v>Nil</v>
      </c>
      <c r="D53" s="76"/>
      <c r="E53" s="75" t="str">
        <f>'[1]Income Statement'!$C$36</f>
        <v>Nil</v>
      </c>
      <c r="F53" s="76"/>
      <c r="G53" s="75" t="str">
        <f>'[1]Income Statement'!$C$36</f>
        <v>Nil</v>
      </c>
      <c r="H53" s="76"/>
      <c r="I53" s="75" t="str">
        <f>'[1]Income Statement'!$C$36</f>
        <v>Nil</v>
      </c>
    </row>
    <row r="54" spans="3:9" ht="18" customHeight="1">
      <c r="C54" s="51"/>
      <c r="D54" s="51"/>
      <c r="E54" s="51"/>
      <c r="F54" s="51"/>
      <c r="G54" s="51"/>
      <c r="H54" s="51"/>
      <c r="I54" s="51"/>
    </row>
    <row r="55" spans="3:9" ht="18">
      <c r="C55" s="53"/>
      <c r="D55" s="51"/>
      <c r="E55" s="51"/>
      <c r="F55" s="51"/>
      <c r="G55" s="51"/>
      <c r="H55" s="51"/>
      <c r="I55" s="51"/>
    </row>
    <row r="56" spans="3:9" ht="18">
      <c r="C56" s="57"/>
      <c r="D56" s="61"/>
      <c r="E56" s="61"/>
      <c r="F56" s="61"/>
      <c r="G56" s="61"/>
      <c r="H56" s="61"/>
      <c r="I56" s="61"/>
    </row>
    <row r="57" spans="1:9" ht="18">
      <c r="A57" s="58"/>
      <c r="B57" s="47"/>
      <c r="C57" s="57"/>
      <c r="D57" s="48"/>
      <c r="E57" s="59"/>
      <c r="F57" s="48"/>
      <c r="G57" s="56"/>
      <c r="H57" s="60"/>
      <c r="I57" s="56"/>
    </row>
    <row r="58" spans="1:9" ht="18">
      <c r="A58" s="62" t="s">
        <v>157</v>
      </c>
      <c r="C58" s="57"/>
      <c r="E58" s="51"/>
      <c r="G58" s="61"/>
      <c r="I58" s="61"/>
    </row>
    <row r="59" spans="1:7" ht="18">
      <c r="A59" s="63" t="s">
        <v>299</v>
      </c>
      <c r="C59" s="55"/>
      <c r="E59" s="54"/>
      <c r="G59" s="51"/>
    </row>
    <row r="60" spans="1:7" ht="18">
      <c r="A60" s="52"/>
      <c r="C60" s="55"/>
      <c r="E60" s="54"/>
      <c r="G60" s="51"/>
    </row>
    <row r="61" spans="1:7" ht="18">
      <c r="A61" s="52"/>
      <c r="C61" s="51"/>
      <c r="E61" s="54"/>
      <c r="G61" s="51"/>
    </row>
    <row r="62" spans="3:7" ht="18">
      <c r="C62" s="51"/>
      <c r="E62" s="54"/>
      <c r="G62" s="51"/>
    </row>
    <row r="63" spans="3:7" ht="18">
      <c r="C63" s="51"/>
      <c r="E63" s="54"/>
      <c r="G63" s="51"/>
    </row>
    <row r="64" spans="3:7" ht="18">
      <c r="C64" s="51"/>
      <c r="E64" s="54"/>
      <c r="G64" s="51"/>
    </row>
    <row r="65" spans="3:7" ht="18">
      <c r="C65" s="51"/>
      <c r="E65" s="54"/>
      <c r="G65" s="51"/>
    </row>
    <row r="66" spans="3:7" ht="18">
      <c r="C66" s="51"/>
      <c r="E66" s="54"/>
      <c r="G66" s="51"/>
    </row>
    <row r="67" spans="3:7" ht="18">
      <c r="C67" s="51"/>
      <c r="E67" s="54"/>
      <c r="G67" s="51"/>
    </row>
    <row r="68" spans="3:7" ht="18">
      <c r="C68" s="51"/>
      <c r="E68" s="54"/>
      <c r="G68" s="51"/>
    </row>
    <row r="69" spans="3:7" ht="18">
      <c r="C69" s="51"/>
      <c r="E69" s="54"/>
      <c r="G69" s="51"/>
    </row>
    <row r="70" spans="3:7" ht="18">
      <c r="C70" s="51"/>
      <c r="E70" s="54"/>
      <c r="G70" s="51"/>
    </row>
    <row r="71" spans="3:7" ht="18">
      <c r="C71" s="51"/>
      <c r="G71" s="51"/>
    </row>
    <row r="72" spans="3:7" ht="18">
      <c r="C72" s="51"/>
      <c r="G72" s="51"/>
    </row>
    <row r="73" spans="3:7" ht="18">
      <c r="C73" s="51"/>
      <c r="G73" s="51"/>
    </row>
    <row r="74" ht="18">
      <c r="C74" s="51"/>
    </row>
    <row r="75" ht="18">
      <c r="C75" s="51"/>
    </row>
    <row r="76" ht="18">
      <c r="C76" s="51"/>
    </row>
    <row r="77" ht="18">
      <c r="C77" s="51"/>
    </row>
    <row r="78" ht="18">
      <c r="C78" s="51"/>
    </row>
    <row r="79" ht="18">
      <c r="C79" s="51"/>
    </row>
    <row r="80" ht="18">
      <c r="C80" s="51"/>
    </row>
    <row r="81" ht="18">
      <c r="C81" s="51"/>
    </row>
    <row r="82" ht="18">
      <c r="C82" s="51"/>
    </row>
    <row r="83" ht="18">
      <c r="C83" s="51"/>
    </row>
    <row r="84" ht="18">
      <c r="C84" s="51"/>
    </row>
    <row r="85" ht="18">
      <c r="C85" s="51"/>
    </row>
    <row r="86" ht="18">
      <c r="C86" s="51"/>
    </row>
    <row r="87" ht="18">
      <c r="C87" s="51"/>
    </row>
    <row r="88" ht="18">
      <c r="C88" s="51"/>
    </row>
    <row r="89" ht="18">
      <c r="C89" s="51"/>
    </row>
    <row r="90" ht="18">
      <c r="C90" s="51"/>
    </row>
    <row r="91" ht="18">
      <c r="C91" s="51"/>
    </row>
    <row r="92" ht="18">
      <c r="C92" s="51"/>
    </row>
    <row r="93" ht="18">
      <c r="C93" s="51"/>
    </row>
    <row r="94" ht="18">
      <c r="C94" s="51"/>
    </row>
    <row r="95" ht="18">
      <c r="C95" s="51"/>
    </row>
  </sheetData>
  <printOptions/>
  <pageMargins left="0.5" right="0.2" top="0.5" bottom="0.5" header="0.25" footer="0.2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108"/>
  <sheetViews>
    <sheetView showGridLines="0" zoomScale="75" zoomScaleNormal="75" workbookViewId="0" topLeftCell="A27">
      <selection activeCell="I36" sqref="I36"/>
    </sheetView>
  </sheetViews>
  <sheetFormatPr defaultColWidth="9.00390625" defaultRowHeight="14.25"/>
  <cols>
    <col min="1" max="1" width="3.375" style="5" customWidth="1"/>
    <col min="2" max="2" width="5.875" style="5" customWidth="1"/>
    <col min="3" max="4" width="9.00390625" style="5" customWidth="1"/>
    <col min="5" max="5" width="8.875" style="5" customWidth="1"/>
    <col min="6" max="6" width="4.875" style="5" customWidth="1"/>
    <col min="7" max="7" width="6.25390625" style="5" customWidth="1"/>
    <col min="8" max="8" width="7.75390625" style="5" customWidth="1"/>
    <col min="9" max="9" width="10.375" style="5" customWidth="1"/>
    <col min="10" max="10" width="6.625" style="13" customWidth="1"/>
    <col min="11" max="11" width="10.00390625" style="5" customWidth="1"/>
    <col min="12" max="12" width="1.4921875" style="13" customWidth="1"/>
    <col min="13" max="13" width="9.25390625" style="5" bestFit="1" customWidth="1"/>
    <col min="14" max="16384" width="9.00390625" style="5" customWidth="1"/>
  </cols>
  <sheetData>
    <row r="1" ht="16.5"/>
    <row r="2" ht="16.5"/>
    <row r="3" ht="16.5"/>
    <row r="4" ht="16.5"/>
    <row r="5" ht="16.5"/>
    <row r="6" ht="9.75" customHeight="1"/>
    <row r="7" ht="16.5"/>
    <row r="8" ht="16.5"/>
    <row r="9" ht="16.5"/>
    <row r="10" spans="1:11" ht="16.5">
      <c r="A10" s="66"/>
      <c r="B10" s="7"/>
      <c r="C10" s="7"/>
      <c r="D10" s="7"/>
      <c r="E10" s="7"/>
      <c r="F10" s="7"/>
      <c r="G10" s="7"/>
      <c r="H10" s="7"/>
      <c r="I10" s="7"/>
      <c r="J10" s="38"/>
      <c r="K10" s="7"/>
    </row>
    <row r="11" spans="1:11" ht="13.5" customHeight="1">
      <c r="A11" s="3" t="s">
        <v>119</v>
      </c>
      <c r="B11" s="3"/>
      <c r="C11" s="3"/>
      <c r="D11" s="3"/>
      <c r="E11" s="3"/>
      <c r="F11" s="3"/>
      <c r="G11" s="3"/>
      <c r="H11" s="3"/>
      <c r="I11" s="3"/>
      <c r="J11" s="4"/>
      <c r="K11" s="3"/>
    </row>
    <row r="12" spans="6:11" ht="16.5">
      <c r="F12" s="6"/>
      <c r="H12" s="7"/>
      <c r="I12" s="2" t="s">
        <v>0</v>
      </c>
      <c r="J12" s="8"/>
      <c r="K12" s="3" t="s">
        <v>0</v>
      </c>
    </row>
    <row r="13" spans="6:11" ht="16.5">
      <c r="F13" s="6"/>
      <c r="H13" s="7"/>
      <c r="I13" s="2" t="s">
        <v>296</v>
      </c>
      <c r="J13" s="8"/>
      <c r="K13" s="2" t="s">
        <v>296</v>
      </c>
    </row>
    <row r="14" spans="6:11" ht="16.5">
      <c r="F14" s="6"/>
      <c r="H14" s="7"/>
      <c r="I14" s="2" t="s">
        <v>349</v>
      </c>
      <c r="J14" s="8"/>
      <c r="K14" s="2" t="s">
        <v>297</v>
      </c>
    </row>
    <row r="15" spans="6:11" ht="16.5">
      <c r="F15" s="3"/>
      <c r="H15" s="7"/>
      <c r="I15" s="2" t="s">
        <v>351</v>
      </c>
      <c r="J15" s="8"/>
      <c r="K15" s="3" t="s">
        <v>289</v>
      </c>
    </row>
    <row r="16" spans="6:11" ht="16.5">
      <c r="F16" s="3"/>
      <c r="H16" s="7"/>
      <c r="I16" s="6" t="s">
        <v>221</v>
      </c>
      <c r="J16" s="6"/>
      <c r="K16" s="6" t="s">
        <v>221</v>
      </c>
    </row>
    <row r="17" spans="6:11" ht="16.5">
      <c r="F17" s="3"/>
      <c r="G17" s="11"/>
      <c r="H17" s="7"/>
      <c r="I17" s="3" t="s">
        <v>2</v>
      </c>
      <c r="K17" s="3" t="s">
        <v>2</v>
      </c>
    </row>
    <row r="18" spans="6:8" ht="16.5">
      <c r="F18" s="3"/>
      <c r="H18" s="7"/>
    </row>
    <row r="19" ht="16.5">
      <c r="I19" s="12"/>
    </row>
    <row r="20" spans="1:13" ht="16.5">
      <c r="A20" s="14" t="s">
        <v>3</v>
      </c>
      <c r="B20" s="5" t="s">
        <v>87</v>
      </c>
      <c r="I20" s="15">
        <f>+'[5]BS'!$C$6</f>
        <v>42680.27743</v>
      </c>
      <c r="J20" s="16"/>
      <c r="K20" s="15">
        <v>43280</v>
      </c>
      <c r="L20" s="16"/>
      <c r="M20" s="12"/>
    </row>
    <row r="21" spans="1:12" ht="16.5">
      <c r="A21" s="14" t="s">
        <v>4</v>
      </c>
      <c r="B21" s="5" t="s">
        <v>242</v>
      </c>
      <c r="I21" s="15">
        <f>+'[5]BS'!$C$9</f>
        <v>160</v>
      </c>
      <c r="J21" s="16"/>
      <c r="K21" s="15">
        <v>160</v>
      </c>
      <c r="L21" s="16"/>
    </row>
    <row r="22" spans="1:12" ht="16.5">
      <c r="A22" s="14" t="s">
        <v>5</v>
      </c>
      <c r="B22" s="5" t="s">
        <v>96</v>
      </c>
      <c r="I22" s="15">
        <f>+'[5]BS'!$C$8</f>
        <v>4483.9718569999995</v>
      </c>
      <c r="J22" s="16"/>
      <c r="K22" s="15">
        <v>4759</v>
      </c>
      <c r="L22" s="16"/>
    </row>
    <row r="23" spans="1:12" ht="16.5">
      <c r="A23" s="14" t="s">
        <v>26</v>
      </c>
      <c r="B23" s="5" t="s">
        <v>97</v>
      </c>
      <c r="I23" s="15">
        <v>0</v>
      </c>
      <c r="J23" s="16"/>
      <c r="K23" s="15">
        <v>0</v>
      </c>
      <c r="L23" s="16"/>
    </row>
    <row r="24" spans="1:12" ht="16.5">
      <c r="A24" s="14" t="s">
        <v>27</v>
      </c>
      <c r="B24" s="5" t="s">
        <v>98</v>
      </c>
      <c r="I24" s="15">
        <f>+'[5]BS'!$C$12</f>
        <v>0</v>
      </c>
      <c r="J24" s="16"/>
      <c r="K24" s="15">
        <v>0</v>
      </c>
      <c r="L24" s="16"/>
    </row>
    <row r="25" spans="1:12" ht="16.5">
      <c r="A25" s="14" t="s">
        <v>6</v>
      </c>
      <c r="B25" s="5" t="s">
        <v>99</v>
      </c>
      <c r="I25" s="15">
        <f>+'[5]BS'!$C$11</f>
        <v>0</v>
      </c>
      <c r="J25" s="16"/>
      <c r="K25" s="15">
        <v>0</v>
      </c>
      <c r="L25" s="16"/>
    </row>
    <row r="26" spans="1:12" ht="16.5">
      <c r="A26" s="14" t="s">
        <v>8</v>
      </c>
      <c r="B26" s="5" t="s">
        <v>88</v>
      </c>
      <c r="I26" s="15">
        <v>0</v>
      </c>
      <c r="J26" s="5"/>
      <c r="K26" s="15">
        <v>0</v>
      </c>
      <c r="L26" s="16"/>
    </row>
    <row r="27" spans="1:12" ht="16.5">
      <c r="A27" s="14"/>
      <c r="J27" s="5"/>
      <c r="L27" s="16"/>
    </row>
    <row r="28" spans="1:12" ht="16.5">
      <c r="A28" s="14"/>
      <c r="I28" s="15"/>
      <c r="J28" s="16"/>
      <c r="K28" s="15"/>
      <c r="L28" s="16"/>
    </row>
    <row r="29" spans="1:12" ht="16.5">
      <c r="A29" s="14" t="s">
        <v>11</v>
      </c>
      <c r="B29" s="5" t="s">
        <v>100</v>
      </c>
      <c r="I29" s="15"/>
      <c r="J29" s="16"/>
      <c r="K29" s="15"/>
      <c r="L29" s="16"/>
    </row>
    <row r="30" spans="3:12" ht="16.5">
      <c r="C30" s="5" t="s">
        <v>89</v>
      </c>
      <c r="I30" s="15">
        <f>+'[5]BS'!$C$16</f>
        <v>3619.8178</v>
      </c>
      <c r="J30" s="16"/>
      <c r="K30" s="15">
        <v>3620</v>
      </c>
      <c r="L30" s="16"/>
    </row>
    <row r="31" spans="3:12" ht="16.5">
      <c r="C31" s="5" t="s">
        <v>7</v>
      </c>
      <c r="I31" s="15">
        <f>+'[5]BS'!$C$17</f>
        <v>89952.10672999998</v>
      </c>
      <c r="J31" s="16"/>
      <c r="K31" s="15">
        <v>89952</v>
      </c>
      <c r="L31" s="16"/>
    </row>
    <row r="32" spans="3:12" ht="16.5">
      <c r="C32" s="5" t="s">
        <v>95</v>
      </c>
      <c r="I32" s="15">
        <v>0</v>
      </c>
      <c r="J32" s="16"/>
      <c r="K32" s="15">
        <v>0</v>
      </c>
      <c r="L32" s="16"/>
    </row>
    <row r="33" spans="3:12" ht="16.5">
      <c r="C33" s="5" t="s">
        <v>90</v>
      </c>
      <c r="I33" s="15">
        <f>+'[5]BS'!$C$19</f>
        <v>12905.88773</v>
      </c>
      <c r="J33" s="16"/>
      <c r="K33" s="15">
        <v>12323</v>
      </c>
      <c r="L33" s="16"/>
    </row>
    <row r="34" spans="3:12" ht="16.5">
      <c r="C34" s="5" t="s">
        <v>50</v>
      </c>
      <c r="I34" s="15">
        <f>+'[5]BS'!$C$20</f>
        <v>8577.82425</v>
      </c>
      <c r="J34" s="16"/>
      <c r="K34" s="15">
        <v>15738</v>
      </c>
      <c r="L34" s="16"/>
    </row>
    <row r="35" spans="3:12" ht="16.5">
      <c r="C35" s="5" t="s">
        <v>147</v>
      </c>
      <c r="I35" s="15">
        <f>+'[5]BS'!$C$22</f>
        <v>32.86820999999996</v>
      </c>
      <c r="J35" s="5"/>
      <c r="K35" s="15">
        <v>34</v>
      </c>
      <c r="L35" s="16"/>
    </row>
    <row r="36" spans="3:14" ht="16.5">
      <c r="C36" s="5" t="s">
        <v>91</v>
      </c>
      <c r="I36" s="15">
        <f>+'[5]BS'!$C$23</f>
        <v>26.95822</v>
      </c>
      <c r="J36" s="16"/>
      <c r="K36" s="15">
        <v>488</v>
      </c>
      <c r="L36" s="16"/>
      <c r="N36" s="12"/>
    </row>
    <row r="37" spans="3:12" ht="16.5">
      <c r="C37" s="5" t="s">
        <v>92</v>
      </c>
      <c r="I37" s="15">
        <f>+'[5]BS'!$C$24</f>
        <v>203.91189000000003</v>
      </c>
      <c r="J37" s="16"/>
      <c r="K37" s="15">
        <v>174</v>
      </c>
      <c r="L37" s="16"/>
    </row>
    <row r="38" spans="3:12" ht="16.5">
      <c r="C38" s="5" t="s">
        <v>108</v>
      </c>
      <c r="I38" s="15">
        <f>+'[5]BS'!$C$18</f>
        <v>0</v>
      </c>
      <c r="J38" s="16"/>
      <c r="K38" s="15">
        <f>+'[2]BS'!$I$18</f>
        <v>0</v>
      </c>
      <c r="L38" s="16"/>
    </row>
    <row r="39" spans="9:12" ht="4.5" customHeight="1">
      <c r="I39" s="15"/>
      <c r="J39" s="16"/>
      <c r="K39" s="15"/>
      <c r="L39" s="16"/>
    </row>
    <row r="40" spans="8:12" ht="16.5">
      <c r="H40" s="12"/>
      <c r="I40" s="17">
        <f>SUM(I30:I39)</f>
        <v>115319.37483</v>
      </c>
      <c r="J40" s="16"/>
      <c r="K40" s="17">
        <f>SUM(K30:K39)</f>
        <v>122329</v>
      </c>
      <c r="L40" s="16"/>
    </row>
    <row r="41" spans="1:12" ht="16.5">
      <c r="A41" s="14" t="s">
        <v>12</v>
      </c>
      <c r="B41" s="5" t="s">
        <v>101</v>
      </c>
      <c r="I41" s="15"/>
      <c r="J41" s="16"/>
      <c r="K41" s="15"/>
      <c r="L41" s="16"/>
    </row>
    <row r="42" spans="3:12" ht="16.5">
      <c r="C42" s="5" t="s">
        <v>93</v>
      </c>
      <c r="I42" s="15">
        <f>+'[5]BS'!$C$28</f>
        <v>11184.172359999999</v>
      </c>
      <c r="J42" s="16"/>
      <c r="K42" s="15">
        <v>14720</v>
      </c>
      <c r="L42" s="16"/>
    </row>
    <row r="43" spans="3:13" ht="16.5">
      <c r="C43" s="5" t="s">
        <v>94</v>
      </c>
      <c r="I43" s="15">
        <f>+'[5]BS'!$C$29</f>
        <v>66908.60268</v>
      </c>
      <c r="J43" s="16"/>
      <c r="K43" s="15">
        <v>80110</v>
      </c>
      <c r="L43" s="16"/>
      <c r="M43" s="12"/>
    </row>
    <row r="44" spans="3:12" ht="16.5">
      <c r="C44" s="5" t="s">
        <v>9</v>
      </c>
      <c r="I44" s="15">
        <f>+'[5]BS'!$C$31</f>
        <v>125624.88368000001</v>
      </c>
      <c r="J44" s="16"/>
      <c r="K44" s="15">
        <v>156942</v>
      </c>
      <c r="L44" s="16"/>
    </row>
    <row r="45" spans="3:12" ht="16.5">
      <c r="C45" s="5" t="s">
        <v>10</v>
      </c>
      <c r="I45" s="15">
        <f>+'[5]BS'!$C$32</f>
        <v>30877.45068</v>
      </c>
      <c r="J45" s="16"/>
      <c r="K45" s="15">
        <v>33299</v>
      </c>
      <c r="L45" s="16"/>
    </row>
    <row r="46" spans="9:12" ht="3" customHeight="1">
      <c r="I46" s="15"/>
      <c r="J46" s="16"/>
      <c r="K46" s="15"/>
      <c r="L46" s="16"/>
    </row>
    <row r="47" spans="9:12" ht="16.5">
      <c r="I47" s="17">
        <f>SUM(I42:I46)</f>
        <v>234595.10940000002</v>
      </c>
      <c r="J47" s="16"/>
      <c r="K47" s="17">
        <f>SUM(K41:K46)</f>
        <v>285071</v>
      </c>
      <c r="L47" s="16"/>
    </row>
    <row r="48" spans="9:12" ht="18" customHeight="1">
      <c r="I48" s="15"/>
      <c r="J48" s="16"/>
      <c r="K48" s="15"/>
      <c r="L48" s="16"/>
    </row>
    <row r="49" spans="1:12" ht="16.5">
      <c r="A49" s="14" t="s">
        <v>17</v>
      </c>
      <c r="B49" s="5" t="s">
        <v>102</v>
      </c>
      <c r="I49" s="15">
        <f>I40-I47</f>
        <v>-119275.73457000002</v>
      </c>
      <c r="J49" s="16"/>
      <c r="K49" s="15">
        <f>+K40-K47</f>
        <v>-162742</v>
      </c>
      <c r="L49" s="16"/>
    </row>
    <row r="50" spans="1:12" ht="4.5" customHeight="1">
      <c r="A50" s="14"/>
      <c r="B50" s="19"/>
      <c r="I50" s="15"/>
      <c r="J50" s="16"/>
      <c r="K50" s="15"/>
      <c r="L50" s="16"/>
    </row>
    <row r="51" spans="9:12" ht="15" customHeight="1" thickBot="1">
      <c r="I51" s="20">
        <f>SUM(I20:I28)+I49</f>
        <v>-71951.48528300002</v>
      </c>
      <c r="J51" s="21"/>
      <c r="K51" s="20">
        <f>SUM(K20:K28)+K49</f>
        <v>-114543</v>
      </c>
      <c r="L51" s="21"/>
    </row>
    <row r="52" spans="1:12" ht="17.25" thickTop="1">
      <c r="A52" s="14" t="s">
        <v>18</v>
      </c>
      <c r="B52" s="5" t="s">
        <v>103</v>
      </c>
      <c r="I52" s="15"/>
      <c r="J52" s="16"/>
      <c r="K52" s="15"/>
      <c r="L52" s="16"/>
    </row>
    <row r="53" spans="2:12" ht="16.5">
      <c r="B53" s="5" t="s">
        <v>104</v>
      </c>
      <c r="I53" s="15">
        <f>+'[5]BS'!$C$40</f>
        <v>200840.538</v>
      </c>
      <c r="J53" s="16"/>
      <c r="K53" s="15">
        <v>200841</v>
      </c>
      <c r="L53" s="16"/>
    </row>
    <row r="54" spans="2:12" ht="16.5">
      <c r="B54" s="5" t="s">
        <v>13</v>
      </c>
      <c r="I54" s="15"/>
      <c r="J54" s="16"/>
      <c r="K54" s="15"/>
      <c r="L54" s="16"/>
    </row>
    <row r="55" spans="3:12" ht="16.5">
      <c r="C55" s="5" t="s">
        <v>14</v>
      </c>
      <c r="I55" s="15">
        <f>+'[5]BS'!$C$42</f>
        <v>108343.95538</v>
      </c>
      <c r="J55" s="16"/>
      <c r="K55" s="15">
        <v>108344</v>
      </c>
      <c r="L55" s="16"/>
    </row>
    <row r="56" spans="3:12" ht="16.5">
      <c r="C56" s="5" t="s">
        <v>15</v>
      </c>
      <c r="I56" s="15">
        <f>+'[5]BS'!$C$43</f>
        <v>0</v>
      </c>
      <c r="J56" s="16"/>
      <c r="K56" s="15">
        <v>0</v>
      </c>
      <c r="L56" s="16"/>
    </row>
    <row r="57" spans="3:12" ht="16.5">
      <c r="C57" s="5" t="s">
        <v>16</v>
      </c>
      <c r="I57" s="15">
        <f>+'[5]BS'!$C$44</f>
        <v>451.0167000000002</v>
      </c>
      <c r="J57" s="16"/>
      <c r="K57" s="15">
        <v>451</v>
      </c>
      <c r="L57" s="16"/>
    </row>
    <row r="58" spans="3:12" ht="16.5">
      <c r="C58" s="5" t="s">
        <v>49</v>
      </c>
      <c r="I58" s="15">
        <f>+'[5]BS'!$C$45</f>
        <v>0</v>
      </c>
      <c r="J58" s="16"/>
      <c r="K58" s="15">
        <v>0</v>
      </c>
      <c r="L58" s="16"/>
    </row>
    <row r="59" spans="3:13" ht="16.5">
      <c r="C59" s="5" t="s">
        <v>48</v>
      </c>
      <c r="I59" s="15">
        <f>+'[5]BS'!$C$46</f>
        <v>-398999.38696300006</v>
      </c>
      <c r="J59" s="16"/>
      <c r="K59" s="15">
        <v>-441592</v>
      </c>
      <c r="L59" s="16"/>
      <c r="M59" s="12"/>
    </row>
    <row r="60" spans="9:12" ht="16.5">
      <c r="I60" s="15"/>
      <c r="J60" s="16"/>
      <c r="K60" s="15"/>
      <c r="L60" s="16"/>
    </row>
    <row r="61" spans="1:13" ht="16.5">
      <c r="A61" s="14" t="s">
        <v>19</v>
      </c>
      <c r="B61" s="5" t="s">
        <v>105</v>
      </c>
      <c r="I61" s="15">
        <f>+'[5]BS'!$C$49</f>
        <v>2923.866</v>
      </c>
      <c r="J61" s="16"/>
      <c r="K61" s="15">
        <v>2924</v>
      </c>
      <c r="L61" s="16"/>
      <c r="M61" s="12"/>
    </row>
    <row r="62" spans="1:12" ht="16.5">
      <c r="A62" s="14" t="s">
        <v>20</v>
      </c>
      <c r="B62" s="5" t="s">
        <v>106</v>
      </c>
      <c r="I62" s="15">
        <f>+'[5]BS'!$C$53</f>
        <v>0</v>
      </c>
      <c r="J62" s="16"/>
      <c r="K62" s="15">
        <v>0</v>
      </c>
      <c r="L62" s="16"/>
    </row>
    <row r="63" spans="1:12" ht="16.5">
      <c r="A63" s="14" t="s">
        <v>28</v>
      </c>
      <c r="B63" s="5" t="s">
        <v>213</v>
      </c>
      <c r="I63" s="15">
        <f>-'[5]BS'!$C$55</f>
        <v>8645.019</v>
      </c>
      <c r="J63" s="16"/>
      <c r="K63" s="15">
        <v>8645</v>
      </c>
      <c r="L63" s="16"/>
    </row>
    <row r="64" spans="1:12" ht="16.5">
      <c r="A64" s="14" t="s">
        <v>29</v>
      </c>
      <c r="B64" s="5" t="s">
        <v>107</v>
      </c>
      <c r="I64" s="15">
        <f>-'[5]BS'!$C$57</f>
        <v>5843.5064</v>
      </c>
      <c r="J64" s="16"/>
      <c r="K64" s="15">
        <v>5844</v>
      </c>
      <c r="L64" s="16"/>
    </row>
    <row r="65" spans="1:12" ht="16.5">
      <c r="A65" s="14"/>
      <c r="I65" s="15"/>
      <c r="J65" s="16"/>
      <c r="K65" s="15"/>
      <c r="L65" s="16"/>
    </row>
    <row r="66" spans="10:12" ht="16.5">
      <c r="J66" s="5"/>
      <c r="L66" s="16"/>
    </row>
    <row r="67" spans="1:12" ht="4.5" customHeight="1">
      <c r="A67" s="14"/>
      <c r="I67" s="15"/>
      <c r="J67" s="16"/>
      <c r="K67" s="15"/>
      <c r="L67" s="16"/>
    </row>
    <row r="68" spans="1:13" ht="17.25" thickBot="1">
      <c r="A68" s="14"/>
      <c r="H68" s="23"/>
      <c r="I68" s="20">
        <f>SUM(I53:I64)</f>
        <v>-71951.48548300008</v>
      </c>
      <c r="J68" s="21"/>
      <c r="K68" s="20">
        <f>SUM(K53:K67)</f>
        <v>-114543</v>
      </c>
      <c r="L68" s="16"/>
      <c r="M68" s="12"/>
    </row>
    <row r="69" spans="1:12" ht="17.25" thickTop="1">
      <c r="A69" s="14"/>
      <c r="H69" s="23"/>
      <c r="I69" s="21"/>
      <c r="J69" s="21"/>
      <c r="K69" s="21"/>
      <c r="L69" s="16"/>
    </row>
    <row r="70" spans="1:12" ht="16.5">
      <c r="A70" s="14" t="s">
        <v>30</v>
      </c>
      <c r="B70" s="5" t="s">
        <v>51</v>
      </c>
      <c r="I70" s="24">
        <f>(SUM(I53:I59)-I25-I24)/200841</f>
        <v>-0.44494837649185215</v>
      </c>
      <c r="J70" s="16"/>
      <c r="K70" s="24">
        <f>(SUM(K53:K59)-K25-K24)/200841</f>
        <v>-0.6570172424953072</v>
      </c>
      <c r="L70" s="16"/>
    </row>
    <row r="71" spans="9:12" ht="16.5">
      <c r="I71" s="24"/>
      <c r="J71" s="16"/>
      <c r="K71" s="64"/>
      <c r="L71" s="16"/>
    </row>
    <row r="72" spans="9:12" ht="16.5" hidden="1">
      <c r="I72" s="15">
        <f>+I51-I68</f>
        <v>0.00020000006770715117</v>
      </c>
      <c r="J72" s="15"/>
      <c r="K72" s="15">
        <f>+K51-K68</f>
        <v>0</v>
      </c>
      <c r="L72" s="16"/>
    </row>
    <row r="75" spans="9:12" ht="16.5">
      <c r="I75" s="15"/>
      <c r="J75" s="16"/>
      <c r="K75" s="15"/>
      <c r="L75" s="16"/>
    </row>
    <row r="76" spans="1:12" ht="16.5">
      <c r="A76" s="67" t="s">
        <v>146</v>
      </c>
      <c r="I76" s="15"/>
      <c r="J76" s="16"/>
      <c r="K76" s="15"/>
      <c r="L76" s="16"/>
    </row>
    <row r="77" spans="1:12" ht="16.5">
      <c r="A77" s="67" t="s">
        <v>303</v>
      </c>
      <c r="I77" s="15"/>
      <c r="J77" s="16"/>
      <c r="K77" s="15"/>
      <c r="L77" s="16"/>
    </row>
    <row r="78" spans="9:12" ht="16.5">
      <c r="I78" s="15"/>
      <c r="J78" s="16"/>
      <c r="K78" s="15"/>
      <c r="L78" s="16"/>
    </row>
    <row r="79" spans="9:12" ht="16.5">
      <c r="I79" s="15"/>
      <c r="J79" s="16"/>
      <c r="K79" s="15"/>
      <c r="L79" s="16"/>
    </row>
    <row r="80" spans="9:12" ht="16.5">
      <c r="I80" s="15"/>
      <c r="J80" s="16"/>
      <c r="K80" s="15"/>
      <c r="L80" s="16"/>
    </row>
    <row r="81" spans="9:12" ht="16.5">
      <c r="I81" s="15"/>
      <c r="J81" s="16"/>
      <c r="K81" s="15"/>
      <c r="L81" s="16"/>
    </row>
    <row r="82" spans="9:12" ht="16.5">
      <c r="I82" s="15"/>
      <c r="J82" s="16"/>
      <c r="K82" s="15"/>
      <c r="L82" s="16"/>
    </row>
    <row r="83" spans="9:12" ht="16.5">
      <c r="I83" s="15"/>
      <c r="J83" s="16"/>
      <c r="K83" s="15"/>
      <c r="L83" s="16"/>
    </row>
    <row r="84" spans="9:12" ht="16.5">
      <c r="I84" s="15"/>
      <c r="J84" s="16"/>
      <c r="K84" s="15"/>
      <c r="L84" s="16"/>
    </row>
    <row r="85" spans="9:12" ht="16.5">
      <c r="I85" s="15"/>
      <c r="J85" s="16"/>
      <c r="K85" s="15"/>
      <c r="L85" s="16"/>
    </row>
    <row r="86" spans="9:12" ht="16.5">
      <c r="I86" s="15"/>
      <c r="J86" s="16"/>
      <c r="K86" s="15"/>
      <c r="L86" s="16"/>
    </row>
    <row r="87" spans="9:12" ht="16.5">
      <c r="I87" s="15"/>
      <c r="J87" s="16"/>
      <c r="K87" s="15"/>
      <c r="L87" s="16"/>
    </row>
    <row r="88" spans="9:12" ht="16.5">
      <c r="I88" s="15"/>
      <c r="J88" s="16"/>
      <c r="K88" s="15"/>
      <c r="L88" s="16"/>
    </row>
    <row r="89" spans="9:12" ht="16.5">
      <c r="I89" s="15"/>
      <c r="J89" s="16"/>
      <c r="K89" s="15"/>
      <c r="L89" s="16"/>
    </row>
    <row r="90" spans="9:12" ht="16.5">
      <c r="I90" s="15"/>
      <c r="J90" s="16"/>
      <c r="K90" s="15"/>
      <c r="L90" s="16"/>
    </row>
    <row r="91" spans="9:12" ht="16.5">
      <c r="I91" s="15"/>
      <c r="J91" s="16"/>
      <c r="K91" s="15"/>
      <c r="L91" s="16"/>
    </row>
    <row r="92" spans="9:12" ht="16.5">
      <c r="I92" s="15"/>
      <c r="J92" s="16"/>
      <c r="K92" s="15"/>
      <c r="L92" s="16"/>
    </row>
    <row r="93" spans="9:12" ht="16.5">
      <c r="I93" s="15"/>
      <c r="J93" s="16"/>
      <c r="K93" s="15"/>
      <c r="L93" s="16"/>
    </row>
    <row r="94" spans="9:12" ht="16.5">
      <c r="I94" s="15"/>
      <c r="J94" s="16"/>
      <c r="K94" s="15"/>
      <c r="L94" s="16"/>
    </row>
    <row r="95" spans="9:12" ht="16.5">
      <c r="I95" s="15"/>
      <c r="J95" s="16"/>
      <c r="K95" s="15"/>
      <c r="L95" s="16"/>
    </row>
    <row r="96" spans="9:12" ht="16.5">
      <c r="I96" s="15"/>
      <c r="J96" s="16"/>
      <c r="K96" s="15"/>
      <c r="L96" s="16"/>
    </row>
    <row r="97" spans="9:12" ht="16.5">
      <c r="I97" s="15"/>
      <c r="J97" s="16"/>
      <c r="K97" s="15"/>
      <c r="L97" s="16"/>
    </row>
    <row r="98" spans="9:12" ht="16.5">
      <c r="I98" s="15"/>
      <c r="J98" s="16"/>
      <c r="K98" s="15"/>
      <c r="L98" s="16"/>
    </row>
    <row r="99" spans="9:12" ht="16.5">
      <c r="I99" s="15"/>
      <c r="J99" s="16"/>
      <c r="K99" s="15"/>
      <c r="L99" s="16"/>
    </row>
    <row r="100" spans="9:12" ht="16.5">
      <c r="I100" s="15"/>
      <c r="J100" s="16"/>
      <c r="K100" s="15"/>
      <c r="L100" s="16"/>
    </row>
    <row r="101" spans="9:12" ht="16.5">
      <c r="I101" s="15"/>
      <c r="J101" s="16"/>
      <c r="K101" s="15"/>
      <c r="L101" s="16"/>
    </row>
    <row r="102" spans="9:12" ht="16.5">
      <c r="I102" s="15"/>
      <c r="J102" s="16"/>
      <c r="K102" s="15"/>
      <c r="L102" s="16"/>
    </row>
    <row r="103" spans="9:12" ht="16.5">
      <c r="I103" s="15"/>
      <c r="J103" s="16"/>
      <c r="K103" s="15"/>
      <c r="L103" s="16"/>
    </row>
    <row r="104" spans="9:12" ht="16.5">
      <c r="I104" s="15"/>
      <c r="J104" s="16"/>
      <c r="K104" s="15"/>
      <c r="L104" s="16"/>
    </row>
    <row r="105" spans="9:12" ht="16.5">
      <c r="I105" s="15"/>
      <c r="J105" s="16"/>
      <c r="K105" s="15"/>
      <c r="L105" s="16"/>
    </row>
    <row r="106" spans="9:12" ht="16.5">
      <c r="I106" s="15"/>
      <c r="J106" s="16"/>
      <c r="K106" s="15"/>
      <c r="L106" s="16"/>
    </row>
    <row r="107" spans="9:12" ht="16.5">
      <c r="I107" s="15"/>
      <c r="J107" s="16"/>
      <c r="K107" s="15"/>
      <c r="L107" s="16"/>
    </row>
    <row r="108" spans="9:12" ht="16.5">
      <c r="I108" s="15"/>
      <c r="J108" s="16"/>
      <c r="K108" s="15"/>
      <c r="L108" s="16"/>
    </row>
  </sheetData>
  <printOptions/>
  <pageMargins left="1.12" right="0.31" top="0.67" bottom="0.76" header="0.5" footer="0.5"/>
  <pageSetup fitToHeight="1" fitToWidth="1" horizontalDpi="300" verticalDpi="300" orientation="portrait" paperSize="9" scale="63" r:id="rId4"/>
  <headerFooter alignWithMargins="0">
    <oddFooter>&amp;L&amp;8&amp;F/&amp;A&amp;C&amp;8&amp;P&amp;R&amp;8&amp;T/&amp;D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17"/>
  <sheetViews>
    <sheetView zoomScale="75" zoomScaleNormal="75" workbookViewId="0" topLeftCell="A35">
      <selection activeCell="I39" sqref="I39"/>
    </sheetView>
  </sheetViews>
  <sheetFormatPr defaultColWidth="9.00390625" defaultRowHeight="14.25"/>
  <cols>
    <col min="1" max="1" width="18.375" style="5" customWidth="1"/>
    <col min="2" max="2" width="3.00390625" style="5" customWidth="1"/>
    <col min="3" max="3" width="12.50390625" style="5" customWidth="1"/>
    <col min="4" max="4" width="0.74609375" style="5" customWidth="1"/>
    <col min="5" max="5" width="15.50390625" style="5" customWidth="1"/>
    <col min="6" max="6" width="0.875" style="5" customWidth="1"/>
    <col min="7" max="7" width="14.25390625" style="5" bestFit="1" customWidth="1"/>
    <col min="8" max="8" width="0.875" style="5" customWidth="1"/>
    <col min="9" max="9" width="15.00390625" style="13" customWidth="1"/>
    <col min="10" max="10" width="1.00390625" style="5" customWidth="1"/>
    <col min="11" max="11" width="12.75390625" style="13" bestFit="1" customWidth="1"/>
    <col min="12" max="12" width="9.25390625" style="5" bestFit="1" customWidth="1"/>
    <col min="13" max="16384" width="9.00390625" style="5" customWidth="1"/>
  </cols>
  <sheetData>
    <row r="1" ht="16.5"/>
    <row r="2" ht="16.5"/>
    <row r="3" ht="16.5"/>
    <row r="4" ht="16.5"/>
    <row r="5" ht="9.75" customHeight="1"/>
    <row r="6" ht="16.5"/>
    <row r="7" ht="16.5"/>
    <row r="8" ht="16.5"/>
    <row r="9" ht="16.5"/>
    <row r="10" spans="1:11" ht="16.5">
      <c r="A10" s="126" t="s">
        <v>210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6.5">
      <c r="A11" s="126" t="s">
        <v>352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3.5" customHeight="1">
      <c r="A13" s="2"/>
      <c r="B13" s="2"/>
      <c r="C13" s="2"/>
      <c r="D13" s="2"/>
      <c r="E13" s="2" t="s">
        <v>124</v>
      </c>
      <c r="F13" s="2"/>
      <c r="G13" s="2" t="s">
        <v>124</v>
      </c>
      <c r="H13" s="2"/>
      <c r="I13" s="5"/>
      <c r="J13" s="2"/>
      <c r="K13" s="5"/>
    </row>
    <row r="14" spans="1:11" ht="13.5" customHeight="1">
      <c r="A14" s="3"/>
      <c r="B14" s="3"/>
      <c r="C14" s="3"/>
      <c r="D14" s="3"/>
      <c r="E14" s="2" t="s">
        <v>125</v>
      </c>
      <c r="F14" s="3"/>
      <c r="G14" s="2" t="s">
        <v>125</v>
      </c>
      <c r="H14" s="3"/>
      <c r="I14" s="2" t="s">
        <v>128</v>
      </c>
      <c r="J14" s="3"/>
      <c r="K14" s="8"/>
    </row>
    <row r="15" spans="1:11" ht="13.5" customHeight="1">
      <c r="A15" s="3"/>
      <c r="B15" s="3"/>
      <c r="C15" s="30" t="s">
        <v>122</v>
      </c>
      <c r="D15" s="27"/>
      <c r="E15" s="30" t="s">
        <v>127</v>
      </c>
      <c r="F15" s="27"/>
      <c r="G15" s="30" t="s">
        <v>126</v>
      </c>
      <c r="H15" s="27"/>
      <c r="I15" s="30" t="s">
        <v>129</v>
      </c>
      <c r="J15" s="27"/>
      <c r="K15" s="30" t="s">
        <v>36</v>
      </c>
    </row>
    <row r="16" spans="1:11" ht="13.5" customHeight="1">
      <c r="A16" s="3"/>
      <c r="B16" s="3"/>
      <c r="C16" s="2" t="s">
        <v>123</v>
      </c>
      <c r="D16" s="2"/>
      <c r="E16" s="2" t="s">
        <v>123</v>
      </c>
      <c r="F16" s="2"/>
      <c r="G16" s="2" t="s">
        <v>123</v>
      </c>
      <c r="I16" s="2" t="s">
        <v>123</v>
      </c>
      <c r="J16" s="27"/>
      <c r="K16" s="2" t="s">
        <v>123</v>
      </c>
    </row>
    <row r="17" spans="1:10" ht="13.5" customHeight="1">
      <c r="A17" s="3"/>
      <c r="B17" s="3"/>
      <c r="C17" s="27"/>
      <c r="D17" s="27"/>
      <c r="E17" s="27"/>
      <c r="F17" s="27"/>
      <c r="G17" s="27"/>
      <c r="H17" s="27"/>
      <c r="I17" s="28"/>
      <c r="J17" s="27"/>
    </row>
    <row r="18" spans="1:10" ht="16.5">
      <c r="A18" s="5" t="s">
        <v>353</v>
      </c>
      <c r="E18" s="6"/>
      <c r="G18" s="7"/>
      <c r="H18" s="2"/>
      <c r="I18" s="8"/>
      <c r="J18" s="3"/>
    </row>
    <row r="19" spans="5:10" ht="16.5">
      <c r="E19" s="3"/>
      <c r="G19" s="7"/>
      <c r="H19" s="2"/>
      <c r="I19" s="8"/>
      <c r="J19" s="3"/>
    </row>
    <row r="20" spans="1:10" ht="16.5">
      <c r="A20" s="36" t="s">
        <v>354</v>
      </c>
      <c r="E20" s="3"/>
      <c r="G20" s="7"/>
      <c r="H20" s="2"/>
      <c r="I20" s="8"/>
      <c r="J20" s="3"/>
    </row>
    <row r="21" spans="5:10" ht="16.5">
      <c r="E21" s="3"/>
      <c r="G21" s="7"/>
      <c r="H21" s="2"/>
      <c r="I21" s="8"/>
      <c r="J21" s="3"/>
    </row>
    <row r="22" spans="1:11" ht="16.5">
      <c r="A22" s="5" t="s">
        <v>120</v>
      </c>
      <c r="C22" s="15">
        <f>+'[4]Equity'!$C$13</f>
        <v>200841</v>
      </c>
      <c r="D22" s="15"/>
      <c r="E22" s="72">
        <f>+'[4]Equity'!$E$13</f>
        <v>108343</v>
      </c>
      <c r="F22" s="15"/>
      <c r="G22" s="72">
        <f>+'[4]Equity'!$G$13</f>
        <v>451</v>
      </c>
      <c r="H22" s="73"/>
      <c r="I22" s="104">
        <v>-441592</v>
      </c>
      <c r="J22" s="72"/>
      <c r="K22" s="16">
        <f>SUM(C22:I22)</f>
        <v>-131957</v>
      </c>
    </row>
    <row r="23" spans="1:11" ht="16.5">
      <c r="A23" s="5" t="s">
        <v>121</v>
      </c>
      <c r="C23" s="15"/>
      <c r="D23" s="15"/>
      <c r="E23" s="72"/>
      <c r="F23" s="15"/>
      <c r="G23" s="72"/>
      <c r="H23" s="15"/>
      <c r="I23" s="16"/>
      <c r="J23" s="73"/>
      <c r="K23" s="16"/>
    </row>
    <row r="24" spans="3:11" ht="16.5">
      <c r="C24" s="15"/>
      <c r="D24" s="15"/>
      <c r="E24" s="72"/>
      <c r="F24" s="73"/>
      <c r="G24" s="72"/>
      <c r="H24" s="72"/>
      <c r="I24" s="16"/>
      <c r="J24" s="72"/>
      <c r="K24" s="16"/>
    </row>
    <row r="25" spans="1:11" ht="16.5">
      <c r="A25" s="5" t="s">
        <v>130</v>
      </c>
      <c r="C25" s="15">
        <f>+'[2]Equity'!$C$14</f>
        <v>0</v>
      </c>
      <c r="D25" s="15"/>
      <c r="E25" s="15">
        <f>+'[2]Equity'!$E$14</f>
        <v>0</v>
      </c>
      <c r="F25" s="15"/>
      <c r="G25" s="15">
        <f>+'[2]Equity'!$G$14</f>
        <v>0</v>
      </c>
      <c r="H25" s="15"/>
      <c r="I25" s="15">
        <v>-10190</v>
      </c>
      <c r="J25" s="15"/>
      <c r="K25" s="16">
        <f>SUM(C25:I25)</f>
        <v>-10190</v>
      </c>
    </row>
    <row r="26" spans="1:11" ht="16.5">
      <c r="A26" s="5" t="s">
        <v>131</v>
      </c>
      <c r="C26" s="15"/>
      <c r="D26" s="15"/>
      <c r="E26" s="15"/>
      <c r="F26" s="15"/>
      <c r="G26" s="15"/>
      <c r="H26" s="15"/>
      <c r="I26" s="16"/>
      <c r="J26" s="15"/>
      <c r="K26" s="16"/>
    </row>
    <row r="27" spans="1:11" ht="16.5">
      <c r="A27" s="5" t="s">
        <v>132</v>
      </c>
      <c r="C27" s="15"/>
      <c r="D27" s="15"/>
      <c r="E27" s="15"/>
      <c r="F27" s="15"/>
      <c r="G27" s="15"/>
      <c r="H27" s="15"/>
      <c r="I27" s="16"/>
      <c r="J27" s="15"/>
      <c r="K27" s="16"/>
    </row>
    <row r="28" spans="3:11" ht="16.5">
      <c r="C28" s="15"/>
      <c r="D28" s="15"/>
      <c r="E28" s="15"/>
      <c r="F28" s="15"/>
      <c r="G28" s="15"/>
      <c r="H28" s="15"/>
      <c r="I28" s="16"/>
      <c r="J28" s="15"/>
      <c r="K28" s="16"/>
    </row>
    <row r="29" spans="1:11" ht="16.5">
      <c r="A29" s="5" t="s">
        <v>298</v>
      </c>
      <c r="C29" s="15"/>
      <c r="D29" s="15"/>
      <c r="E29" s="15"/>
      <c r="F29" s="15"/>
      <c r="G29" s="15"/>
      <c r="H29" s="15"/>
      <c r="I29" s="16">
        <v>52783</v>
      </c>
      <c r="J29" s="15"/>
      <c r="K29" s="16">
        <v>52783</v>
      </c>
    </row>
    <row r="30" spans="3:11" ht="16.5">
      <c r="C30" s="15"/>
      <c r="D30" s="15"/>
      <c r="E30" s="15"/>
      <c r="F30" s="15"/>
      <c r="G30" s="15"/>
      <c r="H30" s="15"/>
      <c r="I30" s="16"/>
      <c r="J30" s="15"/>
      <c r="K30" s="16"/>
    </row>
    <row r="31" spans="1:11" ht="16.5">
      <c r="A31" s="5" t="s">
        <v>133</v>
      </c>
      <c r="C31" s="15"/>
      <c r="D31" s="15"/>
      <c r="E31" s="15"/>
      <c r="F31" s="15"/>
      <c r="G31" s="15"/>
      <c r="H31" s="15"/>
      <c r="I31" s="16"/>
      <c r="J31" s="15"/>
      <c r="K31" s="16"/>
    </row>
    <row r="32" spans="1:11" ht="17.25" thickBot="1">
      <c r="A32" s="5" t="s">
        <v>134</v>
      </c>
      <c r="C32" s="74">
        <f>SUM(C22:C30)</f>
        <v>200841</v>
      </c>
      <c r="D32" s="15"/>
      <c r="E32" s="74">
        <f>SUM(E22:E30)</f>
        <v>108343</v>
      </c>
      <c r="F32" s="15"/>
      <c r="G32" s="74">
        <f>SUM(G22:G30)</f>
        <v>451</v>
      </c>
      <c r="H32" s="15"/>
      <c r="I32" s="74">
        <f>SUM(I22:I30)</f>
        <v>-398999</v>
      </c>
      <c r="J32" s="15"/>
      <c r="K32" s="74">
        <f>SUM(K22:K30)</f>
        <v>-89364</v>
      </c>
    </row>
    <row r="33" spans="3:11" ht="17.25" thickTop="1">
      <c r="C33" s="15"/>
      <c r="D33" s="15"/>
      <c r="E33" s="15"/>
      <c r="F33" s="15"/>
      <c r="G33" s="15"/>
      <c r="H33" s="15"/>
      <c r="I33" s="16"/>
      <c r="J33" s="15"/>
      <c r="K33" s="16"/>
    </row>
    <row r="34" spans="3:11" ht="16.5">
      <c r="C34" s="15"/>
      <c r="D34" s="15"/>
      <c r="E34" s="15"/>
      <c r="F34" s="15"/>
      <c r="G34" s="15"/>
      <c r="H34" s="15"/>
      <c r="I34" s="15"/>
      <c r="J34" s="15"/>
      <c r="K34" s="16"/>
    </row>
    <row r="35" spans="1:11" ht="16.5">
      <c r="A35" s="5" t="s">
        <v>353</v>
      </c>
      <c r="C35" s="15"/>
      <c r="D35" s="15"/>
      <c r="E35" s="15"/>
      <c r="F35" s="15"/>
      <c r="G35" s="15"/>
      <c r="H35" s="15"/>
      <c r="I35" s="15"/>
      <c r="J35" s="15"/>
      <c r="K35" s="16"/>
    </row>
    <row r="36" spans="3:11" ht="16.5">
      <c r="C36" s="15"/>
      <c r="D36" s="15"/>
      <c r="E36" s="15"/>
      <c r="F36" s="15"/>
      <c r="G36" s="15"/>
      <c r="H36" s="15"/>
      <c r="I36" s="16"/>
      <c r="J36" s="15"/>
      <c r="K36" s="16"/>
    </row>
    <row r="37" spans="1:11" ht="16.5">
      <c r="A37" s="36" t="s">
        <v>355</v>
      </c>
      <c r="C37" s="15"/>
      <c r="D37" s="15"/>
      <c r="E37" s="15"/>
      <c r="F37" s="15"/>
      <c r="G37" s="15"/>
      <c r="H37" s="15"/>
      <c r="I37" s="16"/>
      <c r="J37" s="15"/>
      <c r="K37" s="16"/>
    </row>
    <row r="38" spans="3:11" ht="16.5">
      <c r="C38" s="15"/>
      <c r="D38" s="15"/>
      <c r="E38" s="15"/>
      <c r="F38" s="15"/>
      <c r="G38" s="15"/>
      <c r="H38" s="15"/>
      <c r="I38" s="16"/>
      <c r="J38" s="15"/>
      <c r="K38" s="16"/>
    </row>
    <row r="39" spans="1:11" ht="16.5">
      <c r="A39" s="5" t="s">
        <v>120</v>
      </c>
      <c r="C39" s="15">
        <f>+'[4]Equity'!$C$22</f>
        <v>200841</v>
      </c>
      <c r="D39" s="15"/>
      <c r="E39" s="15">
        <f>+'[4]Equity'!$E$22</f>
        <v>108343</v>
      </c>
      <c r="F39" s="15"/>
      <c r="G39" s="15">
        <f>+'[4]Equity'!$G$22</f>
        <v>451</v>
      </c>
      <c r="H39" s="15"/>
      <c r="I39" s="16">
        <v>-460073</v>
      </c>
      <c r="J39" s="15"/>
      <c r="K39" s="16">
        <f>SUM(C39:I39)</f>
        <v>-150438</v>
      </c>
    </row>
    <row r="40" spans="1:11" ht="16.5">
      <c r="A40" s="5" t="s">
        <v>121</v>
      </c>
      <c r="C40" s="15"/>
      <c r="D40" s="15"/>
      <c r="E40" s="15"/>
      <c r="F40" s="15"/>
      <c r="G40" s="15"/>
      <c r="H40" s="15"/>
      <c r="I40" s="16"/>
      <c r="J40" s="15"/>
      <c r="K40" s="16"/>
    </row>
    <row r="41" spans="3:11" ht="18" customHeight="1">
      <c r="C41" s="15"/>
      <c r="D41" s="15"/>
      <c r="E41" s="15"/>
      <c r="F41" s="15"/>
      <c r="G41" s="15"/>
      <c r="H41" s="15"/>
      <c r="I41" s="16"/>
      <c r="J41" s="15"/>
      <c r="K41" s="16"/>
    </row>
    <row r="42" spans="1:11" ht="16.5">
      <c r="A42" s="5" t="s">
        <v>130</v>
      </c>
      <c r="C42" s="15">
        <f>+'[2]Equity'!$C$23</f>
        <v>0</v>
      </c>
      <c r="D42" s="15"/>
      <c r="E42" s="15">
        <f>+'[2]Equity'!$E$23</f>
        <v>0</v>
      </c>
      <c r="F42" s="15"/>
      <c r="G42" s="15">
        <f>+'[2]Equity'!$G$23</f>
        <v>0</v>
      </c>
      <c r="H42" s="15"/>
      <c r="I42" s="16">
        <v>-17745</v>
      </c>
      <c r="J42" s="15"/>
      <c r="K42" s="16">
        <f>SUM(C42:I42)</f>
        <v>-17745</v>
      </c>
    </row>
    <row r="43" spans="1:11" ht="16.5">
      <c r="A43" s="5" t="s">
        <v>131</v>
      </c>
      <c r="C43" s="15"/>
      <c r="D43" s="15"/>
      <c r="E43" s="15"/>
      <c r="F43" s="15"/>
      <c r="G43" s="15"/>
      <c r="H43" s="15"/>
      <c r="I43" s="16"/>
      <c r="J43" s="15"/>
      <c r="K43" s="16"/>
    </row>
    <row r="44" spans="1:11" ht="16.5">
      <c r="A44" s="5" t="s">
        <v>132</v>
      </c>
      <c r="C44" s="15"/>
      <c r="D44" s="15"/>
      <c r="E44" s="15"/>
      <c r="F44" s="15"/>
      <c r="G44" s="15"/>
      <c r="H44" s="15"/>
      <c r="I44" s="16"/>
      <c r="J44" s="15"/>
      <c r="K44" s="16"/>
    </row>
    <row r="45" spans="3:11" ht="16.5">
      <c r="C45" s="15"/>
      <c r="D45" s="15"/>
      <c r="E45" s="15"/>
      <c r="F45" s="15"/>
      <c r="G45" s="15"/>
      <c r="H45" s="15"/>
      <c r="I45" s="16"/>
      <c r="J45" s="15"/>
      <c r="K45" s="16"/>
    </row>
    <row r="46" spans="1:11" ht="16.5">
      <c r="A46" s="5" t="s">
        <v>298</v>
      </c>
      <c r="C46" s="15"/>
      <c r="D46" s="15"/>
      <c r="E46" s="15"/>
      <c r="F46" s="15"/>
      <c r="G46" s="15"/>
      <c r="H46" s="15"/>
      <c r="I46" s="16">
        <v>36226</v>
      </c>
      <c r="J46" s="15"/>
      <c r="K46" s="16">
        <v>36226</v>
      </c>
    </row>
    <row r="47" spans="3:11" ht="16.5">
      <c r="C47" s="15"/>
      <c r="D47" s="15"/>
      <c r="E47" s="15"/>
      <c r="F47" s="15"/>
      <c r="G47" s="15"/>
      <c r="H47" s="15"/>
      <c r="I47" s="16"/>
      <c r="J47" s="15"/>
      <c r="K47" s="16"/>
    </row>
    <row r="48" spans="1:11" ht="18" customHeight="1">
      <c r="A48" s="5" t="s">
        <v>133</v>
      </c>
      <c r="C48" s="15"/>
      <c r="D48" s="15"/>
      <c r="E48" s="15"/>
      <c r="F48" s="15"/>
      <c r="G48" s="15"/>
      <c r="H48" s="15"/>
      <c r="I48" s="16"/>
      <c r="J48" s="15"/>
      <c r="K48" s="16"/>
    </row>
    <row r="49" spans="1:11" ht="17.25" thickBot="1">
      <c r="A49" s="5" t="s">
        <v>134</v>
      </c>
      <c r="B49" s="13"/>
      <c r="C49" s="74">
        <f>SUM(C39:C47)</f>
        <v>200841</v>
      </c>
      <c r="D49" s="16"/>
      <c r="E49" s="74">
        <f>SUM(E39:E47)</f>
        <v>108343</v>
      </c>
      <c r="F49" s="16"/>
      <c r="G49" s="74">
        <f>SUM(G39:G47)</f>
        <v>451</v>
      </c>
      <c r="H49" s="16"/>
      <c r="I49" s="74">
        <f>SUM(I39:I47)</f>
        <v>-441592</v>
      </c>
      <c r="J49" s="16"/>
      <c r="K49" s="74">
        <f>SUM(K39:K47)</f>
        <v>-131957</v>
      </c>
    </row>
    <row r="50" spans="1:11" ht="17.25" thickTop="1">
      <c r="A50" s="13"/>
      <c r="B50" s="13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6.5">
      <c r="A51" s="42" t="s">
        <v>191</v>
      </c>
      <c r="B51" s="13"/>
      <c r="C51" s="13"/>
      <c r="D51" s="13"/>
      <c r="E51" s="13"/>
      <c r="F51" s="13"/>
      <c r="G51" s="13"/>
      <c r="H51" s="16"/>
      <c r="I51" s="16"/>
      <c r="J51" s="16"/>
      <c r="K51" s="16"/>
    </row>
    <row r="52" spans="1:12" ht="16.5">
      <c r="A52" s="42" t="s">
        <v>300</v>
      </c>
      <c r="B52" s="13"/>
      <c r="C52" s="13"/>
      <c r="D52" s="13"/>
      <c r="E52" s="13"/>
      <c r="F52" s="13"/>
      <c r="G52" s="13"/>
      <c r="H52" s="16"/>
      <c r="I52" s="16"/>
      <c r="J52" s="16"/>
      <c r="K52" s="16"/>
      <c r="L52" s="12"/>
    </row>
    <row r="53" spans="1:11" ht="16.5">
      <c r="A53" s="13"/>
      <c r="B53" s="13"/>
      <c r="C53" s="13"/>
      <c r="D53" s="13"/>
      <c r="E53" s="13"/>
      <c r="F53" s="13"/>
      <c r="G53" s="13"/>
      <c r="H53" s="16"/>
      <c r="I53" s="16"/>
      <c r="J53" s="16"/>
      <c r="K53" s="16"/>
    </row>
    <row r="54" spans="1:11" ht="18" customHeight="1">
      <c r="A54" s="13"/>
      <c r="B54" s="13"/>
      <c r="C54" s="13"/>
      <c r="D54" s="13"/>
      <c r="E54" s="13"/>
      <c r="F54" s="13"/>
      <c r="G54" s="13"/>
      <c r="H54" s="16"/>
      <c r="I54" s="16"/>
      <c r="J54" s="16"/>
      <c r="K54" s="16"/>
    </row>
    <row r="55" spans="1:11" ht="18" customHeight="1">
      <c r="A55" s="13"/>
      <c r="B55" s="13"/>
      <c r="C55" s="13"/>
      <c r="D55" s="13"/>
      <c r="E55" s="13"/>
      <c r="F55" s="13"/>
      <c r="G55" s="13"/>
      <c r="H55" s="16"/>
      <c r="I55" s="16"/>
      <c r="J55" s="16"/>
      <c r="K55" s="16"/>
    </row>
    <row r="56" spans="1:11" ht="18" customHeight="1">
      <c r="A56" s="13"/>
      <c r="B56" s="13"/>
      <c r="C56" s="13"/>
      <c r="D56" s="13"/>
      <c r="E56" s="13"/>
      <c r="F56" s="13"/>
      <c r="G56" s="13"/>
      <c r="H56" s="16"/>
      <c r="I56" s="16"/>
      <c r="J56" s="16"/>
      <c r="K56" s="16"/>
    </row>
    <row r="57" spans="1:11" ht="18" customHeight="1">
      <c r="A57" s="13"/>
      <c r="B57" s="13"/>
      <c r="C57" s="13"/>
      <c r="D57" s="13"/>
      <c r="E57" s="13"/>
      <c r="F57" s="13"/>
      <c r="G57" s="13"/>
      <c r="H57" s="16"/>
      <c r="I57" s="16"/>
      <c r="J57" s="16"/>
      <c r="K57" s="16"/>
    </row>
    <row r="58" spans="1:11" ht="18" customHeight="1">
      <c r="A58" s="13"/>
      <c r="B58" s="13"/>
      <c r="C58" s="13"/>
      <c r="D58" s="13"/>
      <c r="E58" s="13"/>
      <c r="F58" s="13"/>
      <c r="G58" s="13"/>
      <c r="H58" s="16"/>
      <c r="I58" s="16"/>
      <c r="J58" s="16"/>
      <c r="K58" s="16"/>
    </row>
    <row r="59" spans="1:11" ht="18" customHeight="1">
      <c r="A59" s="26"/>
      <c r="B59" s="13"/>
      <c r="C59" s="13"/>
      <c r="D59" s="13"/>
      <c r="E59" s="13"/>
      <c r="F59" s="13"/>
      <c r="G59" s="13"/>
      <c r="H59" s="16"/>
      <c r="I59" s="16"/>
      <c r="J59" s="16"/>
      <c r="K59" s="16"/>
    </row>
    <row r="60" spans="1:11" ht="18" customHeight="1">
      <c r="A60" s="13"/>
      <c r="B60" s="13"/>
      <c r="C60" s="13"/>
      <c r="D60" s="13"/>
      <c r="E60" s="13"/>
      <c r="F60" s="13"/>
      <c r="G60" s="13"/>
      <c r="H60" s="21"/>
      <c r="I60" s="21"/>
      <c r="J60" s="21"/>
      <c r="K60" s="21"/>
    </row>
    <row r="61" spans="1:11" ht="18" customHeight="1">
      <c r="A61" s="13"/>
      <c r="B61" s="13"/>
      <c r="C61" s="13"/>
      <c r="D61" s="13"/>
      <c r="E61" s="13"/>
      <c r="F61" s="13"/>
      <c r="G61" s="13"/>
      <c r="H61" s="16"/>
      <c r="I61" s="16"/>
      <c r="J61" s="16"/>
      <c r="K61" s="16"/>
    </row>
    <row r="62" spans="1:11" ht="18" customHeight="1">
      <c r="A62" s="13"/>
      <c r="B62" s="13"/>
      <c r="C62" s="13"/>
      <c r="D62" s="13"/>
      <c r="E62" s="13"/>
      <c r="F62" s="13"/>
      <c r="G62" s="13"/>
      <c r="H62" s="16"/>
      <c r="I62" s="16"/>
      <c r="J62" s="16"/>
      <c r="K62" s="16"/>
    </row>
    <row r="63" spans="8:11" ht="18" customHeight="1">
      <c r="H63" s="15"/>
      <c r="I63" s="16"/>
      <c r="J63" s="15"/>
      <c r="K63" s="16"/>
    </row>
    <row r="64" spans="8:11" ht="16.5">
      <c r="H64" s="15"/>
      <c r="I64" s="16"/>
      <c r="J64" s="15"/>
      <c r="K64" s="16"/>
    </row>
    <row r="65" spans="8:11" ht="16.5">
      <c r="H65" s="15"/>
      <c r="I65" s="16"/>
      <c r="J65" s="15"/>
      <c r="K65" s="16"/>
    </row>
    <row r="66" spans="8:11" ht="16.5">
      <c r="H66" s="15"/>
      <c r="I66" s="16"/>
      <c r="J66" s="15"/>
      <c r="K66" s="16"/>
    </row>
    <row r="67" spans="8:11" ht="16.5">
      <c r="H67" s="15"/>
      <c r="I67" s="16"/>
      <c r="J67" s="15"/>
      <c r="K67" s="16"/>
    </row>
    <row r="68" spans="8:12" ht="16.5">
      <c r="H68" s="15"/>
      <c r="I68" s="16"/>
      <c r="J68" s="15"/>
      <c r="K68" s="16"/>
      <c r="L68" s="12"/>
    </row>
    <row r="69" spans="8:11" ht="16.5">
      <c r="H69" s="15"/>
      <c r="I69" s="16"/>
      <c r="J69" s="15"/>
      <c r="K69" s="16"/>
    </row>
    <row r="70" spans="8:12" ht="16.5">
      <c r="H70" s="15"/>
      <c r="I70" s="16"/>
      <c r="J70" s="15"/>
      <c r="K70" s="16"/>
      <c r="L70" s="12"/>
    </row>
    <row r="71" spans="8:11" ht="16.5">
      <c r="H71" s="15"/>
      <c r="I71" s="16"/>
      <c r="J71" s="15"/>
      <c r="K71" s="16"/>
    </row>
    <row r="72" spans="8:11" ht="16.5">
      <c r="H72" s="15"/>
      <c r="I72" s="16"/>
      <c r="J72" s="15"/>
      <c r="K72" s="16"/>
    </row>
    <row r="73" spans="8:11" ht="16.5">
      <c r="H73" s="15"/>
      <c r="I73" s="16"/>
      <c r="J73" s="15"/>
      <c r="K73" s="16"/>
    </row>
    <row r="74" spans="8:11" ht="16.5">
      <c r="H74" s="15"/>
      <c r="I74" s="16"/>
      <c r="J74" s="15"/>
      <c r="K74" s="16"/>
    </row>
    <row r="75" spans="9:11" ht="16.5">
      <c r="I75" s="5"/>
      <c r="K75" s="16"/>
    </row>
    <row r="76" spans="8:11" ht="4.5" customHeight="1">
      <c r="H76" s="15"/>
      <c r="I76" s="16"/>
      <c r="J76" s="15"/>
      <c r="K76" s="16"/>
    </row>
    <row r="77" spans="7:12" ht="16.5">
      <c r="G77" s="23"/>
      <c r="H77" s="21"/>
      <c r="I77" s="21"/>
      <c r="J77" s="21"/>
      <c r="K77" s="16"/>
      <c r="L77" s="12"/>
    </row>
    <row r="78" spans="7:11" ht="16.5">
      <c r="G78" s="23"/>
      <c r="H78" s="21"/>
      <c r="I78" s="21"/>
      <c r="J78" s="21"/>
      <c r="K78" s="16"/>
    </row>
    <row r="79" spans="8:11" ht="16.5">
      <c r="H79" s="24"/>
      <c r="I79" s="16"/>
      <c r="J79" s="24"/>
      <c r="K79" s="16"/>
    </row>
    <row r="80" spans="8:11" ht="16.5">
      <c r="H80" s="24"/>
      <c r="I80" s="16"/>
      <c r="J80" s="64"/>
      <c r="K80" s="16"/>
    </row>
    <row r="81" spans="8:11" ht="16.5">
      <c r="H81" s="15"/>
      <c r="I81" s="15"/>
      <c r="J81" s="15"/>
      <c r="K81" s="16"/>
    </row>
    <row r="82" spans="8:11" ht="16.5">
      <c r="H82" s="15"/>
      <c r="I82" s="16"/>
      <c r="J82" s="65"/>
      <c r="K82" s="16"/>
    </row>
    <row r="83" spans="8:11" ht="16.5">
      <c r="H83" s="15"/>
      <c r="I83" s="16"/>
      <c r="J83" s="65"/>
      <c r="K83" s="16"/>
    </row>
    <row r="84" spans="8:11" ht="16.5">
      <c r="H84" s="15"/>
      <c r="I84" s="16"/>
      <c r="J84" s="15"/>
      <c r="K84" s="16"/>
    </row>
    <row r="85" spans="8:11" ht="16.5">
      <c r="H85" s="15"/>
      <c r="I85" s="16"/>
      <c r="J85" s="15"/>
      <c r="K85" s="16"/>
    </row>
    <row r="86" spans="8:11" ht="16.5">
      <c r="H86" s="15"/>
      <c r="I86" s="16"/>
      <c r="J86" s="15"/>
      <c r="K86" s="16"/>
    </row>
    <row r="87" spans="8:11" ht="16.5">
      <c r="H87" s="15"/>
      <c r="I87" s="16"/>
      <c r="J87" s="15"/>
      <c r="K87" s="16"/>
    </row>
    <row r="88" spans="8:11" ht="16.5">
      <c r="H88" s="15"/>
      <c r="I88" s="16"/>
      <c r="J88" s="15"/>
      <c r="K88" s="16"/>
    </row>
    <row r="89" spans="8:11" ht="16.5">
      <c r="H89" s="15"/>
      <c r="I89" s="16"/>
      <c r="J89" s="15"/>
      <c r="K89" s="16"/>
    </row>
    <row r="90" spans="8:11" ht="16.5">
      <c r="H90" s="15"/>
      <c r="I90" s="16"/>
      <c r="J90" s="15"/>
      <c r="K90" s="16"/>
    </row>
    <row r="91" spans="8:11" ht="16.5">
      <c r="H91" s="15"/>
      <c r="I91" s="16"/>
      <c r="J91" s="15"/>
      <c r="K91" s="16"/>
    </row>
    <row r="92" spans="8:11" ht="16.5">
      <c r="H92" s="15"/>
      <c r="I92" s="16"/>
      <c r="J92" s="15"/>
      <c r="K92" s="16"/>
    </row>
    <row r="93" spans="8:11" ht="16.5">
      <c r="H93" s="15"/>
      <c r="I93" s="16"/>
      <c r="J93" s="15"/>
      <c r="K93" s="16"/>
    </row>
    <row r="94" spans="8:11" ht="16.5">
      <c r="H94" s="15"/>
      <c r="I94" s="16"/>
      <c r="J94" s="15"/>
      <c r="K94" s="16"/>
    </row>
    <row r="95" spans="8:11" ht="16.5">
      <c r="H95" s="15"/>
      <c r="I95" s="16"/>
      <c r="J95" s="15"/>
      <c r="K95" s="16"/>
    </row>
    <row r="96" spans="8:11" ht="16.5">
      <c r="H96" s="15"/>
      <c r="I96" s="16"/>
      <c r="J96" s="15"/>
      <c r="K96" s="16"/>
    </row>
    <row r="97" spans="8:11" ht="16.5">
      <c r="H97" s="15"/>
      <c r="I97" s="16"/>
      <c r="J97" s="15"/>
      <c r="K97" s="16"/>
    </row>
    <row r="98" spans="8:11" ht="16.5">
      <c r="H98" s="15"/>
      <c r="I98" s="16"/>
      <c r="J98" s="15"/>
      <c r="K98" s="16"/>
    </row>
    <row r="99" spans="8:11" ht="16.5">
      <c r="H99" s="15"/>
      <c r="I99" s="16"/>
      <c r="J99" s="15"/>
      <c r="K99" s="16"/>
    </row>
    <row r="100" spans="8:11" ht="16.5">
      <c r="H100" s="15"/>
      <c r="I100" s="16"/>
      <c r="J100" s="15"/>
      <c r="K100" s="16"/>
    </row>
    <row r="101" spans="8:11" ht="16.5">
      <c r="H101" s="15"/>
      <c r="I101" s="16"/>
      <c r="J101" s="15"/>
      <c r="K101" s="16"/>
    </row>
    <row r="102" spans="8:11" ht="16.5">
      <c r="H102" s="15"/>
      <c r="I102" s="16"/>
      <c r="J102" s="15"/>
      <c r="K102" s="16"/>
    </row>
    <row r="103" spans="8:11" ht="16.5">
      <c r="H103" s="15"/>
      <c r="I103" s="16"/>
      <c r="J103" s="15"/>
      <c r="K103" s="16"/>
    </row>
    <row r="104" spans="8:11" ht="16.5">
      <c r="H104" s="15"/>
      <c r="I104" s="16"/>
      <c r="J104" s="15"/>
      <c r="K104" s="16"/>
    </row>
    <row r="105" spans="8:11" ht="16.5">
      <c r="H105" s="15"/>
      <c r="I105" s="16"/>
      <c r="J105" s="15"/>
      <c r="K105" s="16"/>
    </row>
    <row r="106" spans="8:11" ht="16.5">
      <c r="H106" s="15"/>
      <c r="I106" s="16"/>
      <c r="J106" s="15"/>
      <c r="K106" s="16"/>
    </row>
    <row r="107" spans="8:11" ht="16.5">
      <c r="H107" s="15"/>
      <c r="I107" s="16"/>
      <c r="J107" s="15"/>
      <c r="K107" s="16"/>
    </row>
    <row r="108" spans="8:11" ht="16.5">
      <c r="H108" s="15"/>
      <c r="I108" s="16"/>
      <c r="J108" s="15"/>
      <c r="K108" s="16"/>
    </row>
    <row r="109" spans="8:11" ht="16.5">
      <c r="H109" s="15"/>
      <c r="I109" s="16"/>
      <c r="J109" s="15"/>
      <c r="K109" s="16"/>
    </row>
    <row r="110" spans="8:11" ht="16.5">
      <c r="H110" s="15"/>
      <c r="I110" s="16"/>
      <c r="J110" s="15"/>
      <c r="K110" s="16"/>
    </row>
    <row r="111" spans="8:11" ht="16.5">
      <c r="H111" s="15"/>
      <c r="I111" s="16"/>
      <c r="J111" s="15"/>
      <c r="K111" s="16"/>
    </row>
    <row r="112" spans="8:11" ht="16.5">
      <c r="H112" s="15"/>
      <c r="I112" s="16"/>
      <c r="J112" s="15"/>
      <c r="K112" s="16"/>
    </row>
    <row r="113" spans="8:11" ht="16.5">
      <c r="H113" s="15"/>
      <c r="I113" s="16"/>
      <c r="J113" s="15"/>
      <c r="K113" s="16"/>
    </row>
    <row r="114" spans="8:11" ht="16.5">
      <c r="H114" s="15"/>
      <c r="I114" s="16"/>
      <c r="J114" s="15"/>
      <c r="K114" s="16"/>
    </row>
    <row r="115" spans="8:11" ht="16.5">
      <c r="H115" s="15"/>
      <c r="I115" s="16"/>
      <c r="J115" s="15"/>
      <c r="K115" s="16"/>
    </row>
    <row r="116" spans="8:11" ht="16.5">
      <c r="H116" s="15"/>
      <c r="I116" s="16"/>
      <c r="J116" s="15"/>
      <c r="K116" s="16"/>
    </row>
    <row r="117" spans="8:11" ht="16.5">
      <c r="H117" s="15"/>
      <c r="I117" s="16"/>
      <c r="J117" s="15"/>
      <c r="K117" s="16"/>
    </row>
  </sheetData>
  <mergeCells count="2">
    <mergeCell ref="A10:K10"/>
    <mergeCell ref="A11:K11"/>
  </mergeCells>
  <printOptions/>
  <pageMargins left="0.35" right="0" top="0.5" bottom="0.5" header="0.5" footer="0.25"/>
  <pageSetup horizontalDpi="300" verticalDpi="300"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9:N117"/>
  <sheetViews>
    <sheetView view="pageBreakPreview" zoomScaleNormal="75" zoomScaleSheetLayoutView="100" workbookViewId="0" topLeftCell="A71">
      <selection activeCell="D90" sqref="D90"/>
    </sheetView>
  </sheetViews>
  <sheetFormatPr defaultColWidth="9.00390625" defaultRowHeight="14.25"/>
  <cols>
    <col min="1" max="1" width="4.00390625" style="1" customWidth="1"/>
    <col min="2" max="2" width="55.625" style="1" customWidth="1"/>
    <col min="3" max="3" width="2.875" style="1" customWidth="1"/>
    <col min="4" max="4" width="18.875" style="1" bestFit="1" customWidth="1"/>
    <col min="5" max="5" width="1.75390625" style="1" customWidth="1"/>
    <col min="6" max="6" width="14.25390625" style="1" hidden="1" customWidth="1"/>
    <col min="7" max="7" width="0.875" style="1" customWidth="1"/>
    <col min="8" max="8" width="18.875" style="1" bestFit="1" customWidth="1"/>
    <col min="9" max="12" width="9.00390625" style="1" customWidth="1"/>
    <col min="13" max="14" width="9.875" style="1" bestFit="1" customWidth="1"/>
    <col min="15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spans="1:7" ht="15.75" customHeight="1">
      <c r="A9" s="2"/>
      <c r="B9" s="2"/>
      <c r="C9" s="2"/>
      <c r="D9" s="2"/>
      <c r="E9" s="2"/>
      <c r="F9" s="2"/>
      <c r="G9" s="2"/>
    </row>
    <row r="10" spans="1:7" ht="15.75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126" t="s">
        <v>135</v>
      </c>
      <c r="B11" s="126"/>
      <c r="C11" s="126"/>
      <c r="D11" s="126"/>
      <c r="E11" s="126"/>
      <c r="F11" s="126"/>
      <c r="G11" s="126"/>
    </row>
    <row r="12" spans="1:7" ht="18" customHeight="1">
      <c r="A12" s="126" t="s">
        <v>352</v>
      </c>
      <c r="B12" s="126"/>
      <c r="C12" s="126"/>
      <c r="D12" s="126"/>
      <c r="E12" s="126"/>
      <c r="F12" s="126"/>
      <c r="G12" s="126"/>
    </row>
    <row r="13" spans="1:7" ht="18" customHeight="1">
      <c r="A13" s="2"/>
      <c r="B13" s="2"/>
      <c r="C13" s="2"/>
      <c r="D13" s="2"/>
      <c r="E13" s="2"/>
      <c r="F13" s="2"/>
      <c r="G13" s="2"/>
    </row>
    <row r="14" spans="1:8" ht="18" customHeight="1">
      <c r="A14" s="2"/>
      <c r="B14" s="2"/>
      <c r="D14" s="29">
        <v>2005</v>
      </c>
      <c r="E14" s="29"/>
      <c r="F14" s="29">
        <v>2001</v>
      </c>
      <c r="G14" s="29"/>
      <c r="H14" s="29">
        <v>2004</v>
      </c>
    </row>
    <row r="15" spans="1:8" ht="18" customHeight="1">
      <c r="A15" s="3"/>
      <c r="B15" s="3"/>
      <c r="D15" s="29" t="s">
        <v>356</v>
      </c>
      <c r="E15" s="4"/>
      <c r="F15" s="4" t="s">
        <v>136</v>
      </c>
      <c r="G15" s="4"/>
      <c r="H15" s="29" t="s">
        <v>356</v>
      </c>
    </row>
    <row r="16" spans="1:8" ht="18" customHeight="1">
      <c r="A16" s="3"/>
      <c r="B16" s="3"/>
      <c r="D16" s="37">
        <v>38442</v>
      </c>
      <c r="E16" s="28"/>
      <c r="F16" s="29" t="s">
        <v>137</v>
      </c>
      <c r="G16" s="28"/>
      <c r="H16" s="37">
        <v>38077</v>
      </c>
    </row>
    <row r="17" spans="1:8" ht="18" customHeight="1">
      <c r="A17" s="3"/>
      <c r="B17" s="3"/>
      <c r="D17" s="2" t="s">
        <v>123</v>
      </c>
      <c r="F17" s="37">
        <v>37529</v>
      </c>
      <c r="H17" s="2" t="s">
        <v>123</v>
      </c>
    </row>
    <row r="18" spans="1:7" ht="18" customHeight="1">
      <c r="A18" s="3"/>
      <c r="B18" s="3"/>
      <c r="C18" s="27"/>
      <c r="D18" s="27"/>
      <c r="E18" s="27"/>
      <c r="F18" s="27"/>
      <c r="G18" s="27"/>
    </row>
    <row r="19" spans="1:8" ht="18" customHeight="1">
      <c r="A19" s="5" t="s">
        <v>193</v>
      </c>
      <c r="B19" s="5"/>
      <c r="C19" s="13"/>
      <c r="D19" s="16">
        <f>+'[5]Cash flow'!$K$8</f>
        <v>-10190.054533</v>
      </c>
      <c r="E19" s="13"/>
      <c r="F19" s="38"/>
      <c r="G19" s="2"/>
      <c r="H19" s="16">
        <v>-17745</v>
      </c>
    </row>
    <row r="20" spans="1:7" ht="18" customHeight="1">
      <c r="A20" s="5" t="s">
        <v>200</v>
      </c>
      <c r="B20" s="5"/>
      <c r="C20" s="13"/>
      <c r="E20" s="13"/>
      <c r="F20" s="38"/>
      <c r="G20" s="2"/>
    </row>
    <row r="21" spans="1:8" ht="18" customHeight="1">
      <c r="A21" s="5"/>
      <c r="B21" s="5" t="s">
        <v>290</v>
      </c>
      <c r="C21" s="13"/>
      <c r="E21" s="13"/>
      <c r="F21" s="38"/>
      <c r="G21" s="2"/>
      <c r="H21" s="16">
        <v>0</v>
      </c>
    </row>
    <row r="22" spans="1:8" ht="18" customHeight="1">
      <c r="A22" s="36"/>
      <c r="B22" s="5" t="s">
        <v>201</v>
      </c>
      <c r="C22" s="13"/>
      <c r="D22" s="16">
        <f>+'[5]Cash flow'!$K$11</f>
        <v>628.259</v>
      </c>
      <c r="E22" s="13"/>
      <c r="F22" s="38"/>
      <c r="G22" s="2"/>
      <c r="H22" s="16">
        <v>688</v>
      </c>
    </row>
    <row r="23" spans="1:8" ht="18" customHeight="1">
      <c r="A23" s="36"/>
      <c r="B23" s="5" t="s">
        <v>291</v>
      </c>
      <c r="C23" s="13"/>
      <c r="D23" s="16">
        <v>0</v>
      </c>
      <c r="E23" s="13"/>
      <c r="F23" s="38"/>
      <c r="G23" s="2"/>
      <c r="H23" s="16">
        <v>0</v>
      </c>
    </row>
    <row r="24" spans="1:8" ht="18" customHeight="1">
      <c r="A24" s="36"/>
      <c r="B24" s="5" t="s">
        <v>292</v>
      </c>
      <c r="C24" s="13"/>
      <c r="D24" s="16">
        <v>0</v>
      </c>
      <c r="E24" s="13"/>
      <c r="F24" s="38"/>
      <c r="G24" s="2"/>
      <c r="H24" s="16">
        <v>0</v>
      </c>
    </row>
    <row r="25" spans="1:8" ht="18" customHeight="1">
      <c r="A25" s="6"/>
      <c r="B25" s="5" t="s">
        <v>335</v>
      </c>
      <c r="C25" s="13"/>
      <c r="D25" s="16">
        <f>+'[5]Cash flow'!$K$15</f>
        <v>279.78414300000003</v>
      </c>
      <c r="E25" s="13"/>
      <c r="F25" s="38"/>
      <c r="G25" s="2"/>
      <c r="H25" s="16">
        <v>-44</v>
      </c>
    </row>
    <row r="26" spans="1:8" ht="18" customHeight="1">
      <c r="A26" s="6"/>
      <c r="B26" s="105" t="s">
        <v>220</v>
      </c>
      <c r="C26" s="13"/>
      <c r="D26" s="16">
        <v>0</v>
      </c>
      <c r="E26" s="13"/>
      <c r="F26" s="38"/>
      <c r="G26" s="2"/>
      <c r="H26" s="16">
        <v>0</v>
      </c>
    </row>
    <row r="27" spans="1:8" ht="18" customHeight="1">
      <c r="A27" s="6"/>
      <c r="B27" s="105" t="s">
        <v>293</v>
      </c>
      <c r="C27" s="13"/>
      <c r="D27" s="16">
        <f>+'[5]Cash flow'!$K$14</f>
        <v>0</v>
      </c>
      <c r="E27" s="13"/>
      <c r="F27" s="38"/>
      <c r="G27" s="2"/>
      <c r="H27" s="16">
        <v>0</v>
      </c>
    </row>
    <row r="28" spans="1:8" ht="18" customHeight="1">
      <c r="A28" s="6"/>
      <c r="B28" s="105" t="s">
        <v>294</v>
      </c>
      <c r="C28" s="13"/>
      <c r="D28" s="16">
        <v>0</v>
      </c>
      <c r="E28" s="13"/>
      <c r="F28" s="38"/>
      <c r="G28" s="2"/>
      <c r="H28" s="16">
        <v>0</v>
      </c>
    </row>
    <row r="29" spans="1:8" ht="18" customHeight="1">
      <c r="A29" s="5"/>
      <c r="B29" s="5" t="s">
        <v>208</v>
      </c>
      <c r="C29" s="35"/>
      <c r="D29" s="16">
        <f>+'[5]Cash flow'!$K$17</f>
        <v>7486.33165</v>
      </c>
      <c r="E29" s="35"/>
      <c r="F29" s="39"/>
      <c r="G29" s="32"/>
      <c r="H29" s="16">
        <v>10991</v>
      </c>
    </row>
    <row r="30" spans="1:8" ht="18" customHeight="1">
      <c r="A30" s="5"/>
      <c r="B30" s="5" t="s">
        <v>212</v>
      </c>
      <c r="C30" s="35"/>
      <c r="D30" s="16">
        <f>+'[5]Cash flow'!$K$16</f>
        <v>0</v>
      </c>
      <c r="E30" s="35"/>
      <c r="F30" s="39"/>
      <c r="G30" s="32"/>
      <c r="H30" s="16">
        <v>0</v>
      </c>
    </row>
    <row r="31" spans="1:8" ht="18" customHeight="1">
      <c r="A31" s="5"/>
      <c r="B31" s="5"/>
      <c r="C31" s="35"/>
      <c r="D31" s="16"/>
      <c r="E31" s="35"/>
      <c r="F31" s="39"/>
      <c r="G31" s="33"/>
      <c r="H31" s="16"/>
    </row>
    <row r="32" spans="1:8" ht="18" customHeight="1">
      <c r="A32" s="5" t="s">
        <v>192</v>
      </c>
      <c r="B32" s="5"/>
      <c r="C32" s="35"/>
      <c r="D32" s="17">
        <f>SUM(D19:D31)</f>
        <v>-1795.6797399999996</v>
      </c>
      <c r="E32" s="40"/>
      <c r="F32" s="39"/>
      <c r="G32" s="31"/>
      <c r="H32" s="17">
        <f>SUM(H19:H31)</f>
        <v>-6110</v>
      </c>
    </row>
    <row r="33" spans="1:8" ht="18" customHeight="1">
      <c r="A33" s="5"/>
      <c r="B33" s="5"/>
      <c r="C33" s="35"/>
      <c r="D33" s="16"/>
      <c r="E33" s="35"/>
      <c r="F33" s="39"/>
      <c r="G33" s="33"/>
      <c r="H33" s="16"/>
    </row>
    <row r="34" spans="1:8" ht="18" customHeight="1">
      <c r="A34" s="5" t="s">
        <v>138</v>
      </c>
      <c r="B34" s="5"/>
      <c r="C34" s="35"/>
      <c r="D34" s="16"/>
      <c r="E34" s="35"/>
      <c r="F34" s="35"/>
      <c r="G34" s="23"/>
      <c r="H34" s="16"/>
    </row>
    <row r="35" spans="2:8" ht="18" customHeight="1">
      <c r="B35" s="5" t="s">
        <v>207</v>
      </c>
      <c r="C35" s="35"/>
      <c r="D35" s="16">
        <f>+'[5]Cash flow'!$M$27</f>
        <v>392</v>
      </c>
      <c r="E35" s="35"/>
      <c r="F35" s="35"/>
      <c r="G35" s="23"/>
      <c r="H35" s="16">
        <v>-23389</v>
      </c>
    </row>
    <row r="36" spans="2:8" ht="18" customHeight="1">
      <c r="B36" s="5" t="s">
        <v>139</v>
      </c>
      <c r="C36" s="35"/>
      <c r="D36" s="16">
        <f>+'[5]Cash flow'!$M$30</f>
        <v>-10</v>
      </c>
      <c r="E36" s="35"/>
      <c r="F36" s="35"/>
      <c r="G36" s="23"/>
      <c r="H36" s="16">
        <v>28449</v>
      </c>
    </row>
    <row r="37" spans="2:8" ht="18" customHeight="1">
      <c r="B37" s="5"/>
      <c r="C37" s="35"/>
      <c r="D37" s="16"/>
      <c r="E37" s="35"/>
      <c r="F37" s="35"/>
      <c r="G37" s="23"/>
      <c r="H37" s="16"/>
    </row>
    <row r="38" spans="1:8" ht="18" customHeight="1" thickBot="1">
      <c r="A38" s="5" t="s">
        <v>140</v>
      </c>
      <c r="B38" s="5"/>
      <c r="C38" s="35"/>
      <c r="D38" s="17">
        <f>SUM(D32:D37)</f>
        <v>-1413.6797399999996</v>
      </c>
      <c r="E38" s="35"/>
      <c r="F38" s="41">
        <f>SUM(F19:F37)</f>
        <v>0</v>
      </c>
      <c r="G38" s="23"/>
      <c r="H38" s="17">
        <f>SUM(H32:H37)</f>
        <v>-1050</v>
      </c>
    </row>
    <row r="39" spans="1:8" ht="18" customHeight="1">
      <c r="A39" s="5"/>
      <c r="B39" s="5"/>
      <c r="C39" s="35"/>
      <c r="D39" s="16"/>
      <c r="E39" s="35"/>
      <c r="F39" s="35"/>
      <c r="G39" s="23"/>
      <c r="H39" s="16"/>
    </row>
    <row r="40" spans="1:8" ht="18" customHeight="1">
      <c r="A40" s="1" t="s">
        <v>141</v>
      </c>
      <c r="C40" s="34"/>
      <c r="D40" s="101"/>
      <c r="E40" s="34"/>
      <c r="F40" s="34"/>
      <c r="G40" s="23"/>
      <c r="H40" s="101"/>
    </row>
    <row r="41" spans="2:8" ht="18" customHeight="1">
      <c r="B41" s="1" t="s">
        <v>301</v>
      </c>
      <c r="C41" s="34"/>
      <c r="D41" s="101">
        <v>0</v>
      </c>
      <c r="E41" s="34"/>
      <c r="F41" s="34"/>
      <c r="G41" s="23"/>
      <c r="H41" s="101"/>
    </row>
    <row r="42" spans="2:8" ht="18" customHeight="1">
      <c r="B42" s="1" t="s">
        <v>302</v>
      </c>
      <c r="C42" s="34"/>
      <c r="D42" s="101"/>
      <c r="E42" s="34"/>
      <c r="F42" s="34"/>
      <c r="G42" s="23"/>
      <c r="H42" s="101">
        <v>0</v>
      </c>
    </row>
    <row r="43" spans="1:8" ht="18" customHeight="1" thickBot="1">
      <c r="A43" s="5" t="s">
        <v>203</v>
      </c>
      <c r="B43" s="5"/>
      <c r="C43" s="35"/>
      <c r="D43" s="17">
        <f>SUM(D41:D42)</f>
        <v>0</v>
      </c>
      <c r="E43" s="35"/>
      <c r="F43" s="41" t="e">
        <f>SUM(#REF!)</f>
        <v>#REF!</v>
      </c>
      <c r="G43" s="23"/>
      <c r="H43" s="17">
        <f>SUM(H41:H42)</f>
        <v>0</v>
      </c>
    </row>
    <row r="44" spans="1:8" ht="18" customHeight="1">
      <c r="A44" s="5"/>
      <c r="B44" s="5"/>
      <c r="C44" s="35"/>
      <c r="D44" s="16"/>
      <c r="E44" s="35"/>
      <c r="F44" s="35"/>
      <c r="G44" s="23"/>
      <c r="H44" s="16"/>
    </row>
    <row r="45" spans="1:8" ht="18" customHeight="1">
      <c r="A45" s="5" t="s">
        <v>142</v>
      </c>
      <c r="B45" s="5"/>
      <c r="C45" s="35"/>
      <c r="D45" s="16"/>
      <c r="E45" s="35"/>
      <c r="F45" s="35"/>
      <c r="G45" s="23"/>
      <c r="H45" s="16"/>
    </row>
    <row r="46" spans="1:8" ht="18" customHeight="1">
      <c r="A46" s="5"/>
      <c r="B46" s="5" t="s">
        <v>202</v>
      </c>
      <c r="C46" s="35"/>
      <c r="D46" s="16">
        <v>0</v>
      </c>
      <c r="E46" s="35"/>
      <c r="F46" s="35"/>
      <c r="G46" s="23"/>
      <c r="H46" s="16">
        <v>0</v>
      </c>
    </row>
    <row r="47" spans="1:8" ht="18" customHeight="1">
      <c r="A47" s="5"/>
      <c r="B47" s="5"/>
      <c r="C47" s="35"/>
      <c r="D47" s="16"/>
      <c r="E47" s="35"/>
      <c r="F47" s="35"/>
      <c r="G47" s="23"/>
      <c r="H47" s="16"/>
    </row>
    <row r="48" spans="1:14" ht="18" customHeight="1" thickBot="1">
      <c r="A48" s="5" t="s">
        <v>204</v>
      </c>
      <c r="B48" s="5"/>
      <c r="C48" s="35"/>
      <c r="D48" s="17">
        <f>SUM(D46:D47)</f>
        <v>0</v>
      </c>
      <c r="E48" s="35"/>
      <c r="F48" s="41">
        <f>SUM(F46:F47)</f>
        <v>0</v>
      </c>
      <c r="G48" s="23"/>
      <c r="H48" s="17">
        <f>SUM(H46:H47)</f>
        <v>0</v>
      </c>
      <c r="M48" s="125" t="s">
        <v>340</v>
      </c>
      <c r="N48" s="125" t="s">
        <v>336</v>
      </c>
    </row>
    <row r="49" spans="1:14" ht="18" customHeight="1">
      <c r="A49" s="5"/>
      <c r="B49" s="5"/>
      <c r="C49" s="35"/>
      <c r="D49" s="16"/>
      <c r="E49" s="35"/>
      <c r="F49" s="35"/>
      <c r="G49" s="23"/>
      <c r="H49" s="16"/>
      <c r="L49" s="1" t="s">
        <v>337</v>
      </c>
      <c r="M49" s="25">
        <f>+Notes!H174</f>
        <v>3389.9558500000003</v>
      </c>
      <c r="N49" s="25">
        <v>2801</v>
      </c>
    </row>
    <row r="50" spans="1:14" ht="18" customHeight="1">
      <c r="A50" s="5" t="s">
        <v>143</v>
      </c>
      <c r="B50" s="5"/>
      <c r="C50" s="35"/>
      <c r="D50" s="16">
        <f>SUM(D38+D43+D48)</f>
        <v>-1413.6797399999996</v>
      </c>
      <c r="E50" s="35"/>
      <c r="F50" s="35"/>
      <c r="G50" s="23"/>
      <c r="H50" s="16">
        <f>SUM(H38+H43+H48)</f>
        <v>-1050</v>
      </c>
      <c r="L50" s="1" t="s">
        <v>337</v>
      </c>
      <c r="M50" s="25">
        <f>+Notes!H179</f>
        <v>6864.05229</v>
      </c>
      <c r="N50" s="25">
        <v>6087</v>
      </c>
    </row>
    <row r="51" spans="1:14" ht="18" customHeight="1">
      <c r="A51" s="5"/>
      <c r="C51" s="34"/>
      <c r="D51" s="101"/>
      <c r="E51" s="35"/>
      <c r="F51" s="35"/>
      <c r="G51" s="23"/>
      <c r="H51" s="101"/>
      <c r="L51" s="1" t="s">
        <v>338</v>
      </c>
      <c r="M51" s="25">
        <f>-'BS'!I36</f>
        <v>-26.95822</v>
      </c>
      <c r="N51" s="25">
        <v>-488</v>
      </c>
    </row>
    <row r="52" spans="1:14" ht="18" customHeight="1">
      <c r="A52" s="5" t="s">
        <v>144</v>
      </c>
      <c r="B52" s="5"/>
      <c r="C52" s="35"/>
      <c r="D52" s="16">
        <v>-8609</v>
      </c>
      <c r="E52" s="35"/>
      <c r="F52" s="35"/>
      <c r="G52" s="23"/>
      <c r="H52" s="16">
        <v>-7559</v>
      </c>
      <c r="L52" s="1" t="s">
        <v>339</v>
      </c>
      <c r="M52" s="25">
        <f>-'BS'!I37</f>
        <v>-203.91189000000003</v>
      </c>
      <c r="N52" s="25">
        <v>-264</v>
      </c>
    </row>
    <row r="53" spans="1:14" ht="18" customHeight="1" thickBot="1">
      <c r="A53" s="5"/>
      <c r="B53" s="13"/>
      <c r="C53" s="35"/>
      <c r="D53" s="16"/>
      <c r="E53" s="35"/>
      <c r="F53" s="35"/>
      <c r="G53" s="35"/>
      <c r="H53" s="16"/>
      <c r="M53" s="124">
        <f>SUM(M49:M52)</f>
        <v>10023.13803</v>
      </c>
      <c r="N53" s="124">
        <f>SUM(N49:N52)</f>
        <v>8136</v>
      </c>
    </row>
    <row r="54" spans="1:8" ht="18" customHeight="1" thickBot="1" thickTop="1">
      <c r="A54" s="5" t="s">
        <v>215</v>
      </c>
      <c r="B54" s="13"/>
      <c r="C54" s="35"/>
      <c r="D54" s="100">
        <f>SUM(D50:D53)</f>
        <v>-10022.67974</v>
      </c>
      <c r="E54" s="35"/>
      <c r="F54" s="35"/>
      <c r="G54" s="35"/>
      <c r="H54" s="100">
        <f>SUM(H50:H53)</f>
        <v>-8609</v>
      </c>
    </row>
    <row r="55" spans="1:8" ht="18" customHeight="1">
      <c r="A55" s="5"/>
      <c r="B55" s="13"/>
      <c r="C55" s="35"/>
      <c r="D55" s="16"/>
      <c r="E55" s="35"/>
      <c r="F55" s="35"/>
      <c r="G55" s="35"/>
      <c r="H55" s="16"/>
    </row>
    <row r="56" spans="7:8" ht="18" customHeight="1">
      <c r="G56" s="16"/>
      <c r="H56" s="18"/>
    </row>
    <row r="57" spans="1:7" ht="18" customHeight="1">
      <c r="A57" s="13"/>
      <c r="B57" s="13"/>
      <c r="C57" s="13"/>
      <c r="D57" s="13"/>
      <c r="E57" s="13"/>
      <c r="F57" s="13"/>
      <c r="G57" s="16"/>
    </row>
    <row r="58" spans="1:7" ht="18" customHeight="1">
      <c r="A58" s="42" t="s">
        <v>145</v>
      </c>
      <c r="B58" s="13"/>
      <c r="C58" s="13"/>
      <c r="D58" s="13"/>
      <c r="E58" s="13"/>
      <c r="F58" s="13"/>
      <c r="G58" s="16"/>
    </row>
    <row r="59" spans="1:7" ht="18" customHeight="1">
      <c r="A59" s="42" t="s">
        <v>310</v>
      </c>
      <c r="B59" s="13"/>
      <c r="C59" s="13"/>
      <c r="D59" s="13"/>
      <c r="E59" s="13"/>
      <c r="F59" s="13"/>
      <c r="G59" s="16"/>
    </row>
    <row r="60" spans="1:7" ht="18" customHeight="1">
      <c r="A60" s="13"/>
      <c r="B60" s="13"/>
      <c r="C60" s="13"/>
      <c r="D60" s="13"/>
      <c r="E60" s="13"/>
      <c r="F60" s="13"/>
      <c r="G60" s="21"/>
    </row>
    <row r="61" spans="1:7" ht="18">
      <c r="A61" s="13"/>
      <c r="B61" s="13"/>
      <c r="C61" s="13"/>
      <c r="D61" s="13"/>
      <c r="E61" s="13"/>
      <c r="F61" s="13"/>
      <c r="G61" s="16"/>
    </row>
    <row r="62" spans="1:7" ht="18">
      <c r="A62" s="13"/>
      <c r="B62" s="13"/>
      <c r="C62" s="13"/>
      <c r="D62" s="13"/>
      <c r="E62" s="13"/>
      <c r="F62" s="13"/>
      <c r="G62" s="16"/>
    </row>
    <row r="63" spans="1:7" ht="18">
      <c r="A63" s="5"/>
      <c r="B63" s="5"/>
      <c r="C63" s="5"/>
      <c r="D63" s="5"/>
      <c r="E63" s="5"/>
      <c r="F63" s="5"/>
      <c r="G63" s="15"/>
    </row>
    <row r="64" spans="1:7" ht="18">
      <c r="A64" s="5"/>
      <c r="B64" s="5"/>
      <c r="C64" s="5"/>
      <c r="D64" s="5"/>
      <c r="E64" s="5"/>
      <c r="F64" s="5"/>
      <c r="G64" s="15"/>
    </row>
    <row r="65" spans="1:7" ht="18">
      <c r="A65" s="5"/>
      <c r="B65" s="5"/>
      <c r="C65" s="5"/>
      <c r="D65" s="5"/>
      <c r="E65" s="5"/>
      <c r="F65" s="5"/>
      <c r="G65" s="15"/>
    </row>
    <row r="66" spans="1:7" ht="18">
      <c r="A66" s="5"/>
      <c r="B66" s="5"/>
      <c r="C66" s="5"/>
      <c r="D66" s="5"/>
      <c r="E66" s="5"/>
      <c r="F66" s="5"/>
      <c r="G66" s="15"/>
    </row>
    <row r="67" spans="1:7" ht="18">
      <c r="A67" s="5"/>
      <c r="B67" s="5"/>
      <c r="C67" s="5"/>
      <c r="D67" s="5"/>
      <c r="E67" s="5"/>
      <c r="F67" s="5"/>
      <c r="G67" s="15"/>
    </row>
    <row r="68" spans="1:8" ht="18">
      <c r="A68" s="5"/>
      <c r="B68" s="5"/>
      <c r="C68" s="5"/>
      <c r="D68" s="5"/>
      <c r="E68" s="5"/>
      <c r="F68" s="5"/>
      <c r="G68" s="15"/>
      <c r="H68" s="18"/>
    </row>
    <row r="69" spans="1:7" ht="18">
      <c r="A69" s="5"/>
      <c r="B69" s="5"/>
      <c r="C69" s="5"/>
      <c r="D69" s="5"/>
      <c r="E69" s="5"/>
      <c r="F69" s="5"/>
      <c r="G69" s="15"/>
    </row>
    <row r="70" spans="1:8" ht="18">
      <c r="A70" s="5"/>
      <c r="B70" s="5"/>
      <c r="C70" s="5"/>
      <c r="D70" s="5"/>
      <c r="E70" s="5"/>
      <c r="F70" s="5"/>
      <c r="G70" s="15"/>
      <c r="H70" s="18"/>
    </row>
    <row r="71" spans="1:7" ht="18">
      <c r="A71" s="5"/>
      <c r="B71" s="5"/>
      <c r="C71" s="5"/>
      <c r="D71" s="5"/>
      <c r="E71" s="5"/>
      <c r="F71" s="5"/>
      <c r="G71" s="15"/>
    </row>
    <row r="72" spans="1:7" ht="18">
      <c r="A72" s="5"/>
      <c r="B72" s="5"/>
      <c r="C72" s="5"/>
      <c r="D72" s="5"/>
      <c r="E72" s="5"/>
      <c r="F72" s="5"/>
      <c r="G72" s="15"/>
    </row>
    <row r="73" spans="1:7" ht="18">
      <c r="A73" s="5"/>
      <c r="B73" s="5"/>
      <c r="C73" s="5"/>
      <c r="D73" s="5"/>
      <c r="E73" s="5"/>
      <c r="F73" s="5"/>
      <c r="G73" s="15"/>
    </row>
    <row r="74" spans="1:7" ht="18">
      <c r="A74" s="5"/>
      <c r="B74" s="5"/>
      <c r="C74" s="5"/>
      <c r="D74" s="5"/>
      <c r="E74" s="5"/>
      <c r="F74" s="5"/>
      <c r="G74" s="15"/>
    </row>
    <row r="76" spans="1:7" ht="4.5" customHeight="1">
      <c r="A76" s="5"/>
      <c r="B76" s="5"/>
      <c r="C76" s="5"/>
      <c r="D76" s="5"/>
      <c r="E76" s="5"/>
      <c r="F76" s="5"/>
      <c r="G76" s="15"/>
    </row>
    <row r="77" spans="1:8" ht="18">
      <c r="A77" s="5"/>
      <c r="B77" s="5"/>
      <c r="C77" s="5"/>
      <c r="D77" s="5"/>
      <c r="E77" s="5"/>
      <c r="F77" s="22"/>
      <c r="G77" s="21"/>
      <c r="H77" s="18"/>
    </row>
    <row r="78" spans="1:7" ht="18">
      <c r="A78" s="5"/>
      <c r="B78" s="5"/>
      <c r="C78" s="5"/>
      <c r="D78" s="5"/>
      <c r="E78" s="5"/>
      <c r="F78" s="23"/>
      <c r="G78" s="21"/>
    </row>
    <row r="79" spans="1:7" ht="18">
      <c r="A79" s="5"/>
      <c r="B79" s="5"/>
      <c r="C79" s="5"/>
      <c r="D79" s="5"/>
      <c r="E79" s="5"/>
      <c r="F79" s="5"/>
      <c r="G79" s="24"/>
    </row>
    <row r="80" ht="18">
      <c r="G80" s="24"/>
    </row>
    <row r="81" ht="18">
      <c r="G81" s="25"/>
    </row>
    <row r="82" ht="18">
      <c r="G82" s="25"/>
    </row>
    <row r="83" ht="18">
      <c r="G83" s="25"/>
    </row>
    <row r="84" ht="18">
      <c r="G84" s="25"/>
    </row>
    <row r="85" ht="18">
      <c r="G85" s="25"/>
    </row>
    <row r="86" ht="18">
      <c r="G86" s="25"/>
    </row>
    <row r="87" ht="18">
      <c r="G87" s="25"/>
    </row>
    <row r="88" ht="18">
      <c r="G88" s="25"/>
    </row>
    <row r="89" ht="18">
      <c r="G89" s="25"/>
    </row>
    <row r="90" ht="18">
      <c r="G90" s="25"/>
    </row>
    <row r="91" ht="18">
      <c r="G91" s="25"/>
    </row>
    <row r="92" ht="18">
      <c r="G92" s="25"/>
    </row>
    <row r="93" ht="18">
      <c r="G93" s="25"/>
    </row>
    <row r="94" ht="18">
      <c r="G94" s="25"/>
    </row>
    <row r="95" ht="18">
      <c r="G95" s="25"/>
    </row>
    <row r="96" ht="18">
      <c r="G96" s="25"/>
    </row>
    <row r="97" ht="18">
      <c r="G97" s="25"/>
    </row>
    <row r="98" ht="18">
      <c r="G98" s="25"/>
    </row>
    <row r="99" ht="18">
      <c r="G99" s="25"/>
    </row>
    <row r="100" ht="18">
      <c r="G100" s="25"/>
    </row>
    <row r="101" ht="18">
      <c r="G101" s="25"/>
    </row>
    <row r="102" ht="18">
      <c r="G102" s="25"/>
    </row>
    <row r="103" ht="18">
      <c r="G103" s="25"/>
    </row>
    <row r="104" ht="18">
      <c r="G104" s="25"/>
    </row>
    <row r="105" ht="18">
      <c r="G105" s="25"/>
    </row>
    <row r="106" ht="18">
      <c r="G106" s="25"/>
    </row>
    <row r="107" ht="18">
      <c r="G107" s="25"/>
    </row>
    <row r="108" ht="18">
      <c r="G108" s="25"/>
    </row>
    <row r="109" ht="18">
      <c r="G109" s="25"/>
    </row>
    <row r="110" ht="18">
      <c r="G110" s="25"/>
    </row>
    <row r="111" ht="18">
      <c r="G111" s="25"/>
    </row>
    <row r="112" ht="18">
      <c r="G112" s="25"/>
    </row>
    <row r="113" ht="18">
      <c r="G113" s="25"/>
    </row>
    <row r="114" ht="18">
      <c r="G114" s="25"/>
    </row>
    <row r="115" ht="18">
      <c r="G115" s="25"/>
    </row>
    <row r="116" ht="18">
      <c r="G116" s="25"/>
    </row>
    <row r="117" ht="18">
      <c r="G117" s="25"/>
    </row>
  </sheetData>
  <mergeCells count="2">
    <mergeCell ref="A11:G11"/>
    <mergeCell ref="A12:G12"/>
  </mergeCells>
  <printOptions/>
  <pageMargins left="1" right="0.25" top="0.5" bottom="0.5" header="0.5" footer="0.25"/>
  <pageSetup horizontalDpi="300" verticalDpi="300" orientation="portrait" paperSize="9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Z283"/>
  <sheetViews>
    <sheetView showGridLines="0" zoomScaleSheetLayoutView="100" workbookViewId="0" topLeftCell="A383">
      <selection activeCell="A392" sqref="A392"/>
    </sheetView>
  </sheetViews>
  <sheetFormatPr defaultColWidth="9.00390625" defaultRowHeight="14.25"/>
  <cols>
    <col min="1" max="1" width="2.25390625" style="10" customWidth="1"/>
    <col min="2" max="2" width="3.375" style="10" customWidth="1"/>
    <col min="3" max="3" width="5.00390625" style="10" customWidth="1"/>
    <col min="4" max="5" width="9.00390625" style="10" customWidth="1"/>
    <col min="6" max="6" width="8.875" style="10" bestFit="1" customWidth="1"/>
    <col min="7" max="7" width="10.125" style="10" bestFit="1" customWidth="1"/>
    <col min="8" max="8" width="11.25390625" style="10" customWidth="1"/>
    <col min="9" max="9" width="8.50390625" style="10" bestFit="1" customWidth="1"/>
    <col min="10" max="10" width="7.25390625" style="10" bestFit="1" customWidth="1"/>
    <col min="11" max="11" width="6.125" style="10" bestFit="1" customWidth="1"/>
    <col min="12" max="12" width="11.75390625" style="10" customWidth="1"/>
    <col min="13" max="13" width="8.75390625" style="10" customWidth="1"/>
    <col min="14" max="17" width="7.875" style="10" customWidth="1"/>
    <col min="18" max="16384" width="9.00390625" style="10" customWidth="1"/>
  </cols>
  <sheetData>
    <row r="1" ht="15">
      <c r="B1" s="78" t="s">
        <v>31</v>
      </c>
    </row>
    <row r="2" ht="15">
      <c r="B2" s="78"/>
    </row>
    <row r="3" spans="2:3" ht="15">
      <c r="B3" s="79" t="s">
        <v>3</v>
      </c>
      <c r="C3" s="78" t="s">
        <v>158</v>
      </c>
    </row>
    <row r="4" ht="15">
      <c r="C4" s="77" t="s">
        <v>357</v>
      </c>
    </row>
    <row r="5" ht="15">
      <c r="C5" s="77" t="s">
        <v>190</v>
      </c>
    </row>
    <row r="6" ht="15">
      <c r="C6" s="77" t="s">
        <v>304</v>
      </c>
    </row>
    <row r="7" ht="15">
      <c r="C7" s="77"/>
    </row>
    <row r="9" spans="2:3" ht="15">
      <c r="B9" s="79" t="s">
        <v>4</v>
      </c>
      <c r="C9" s="78" t="s">
        <v>159</v>
      </c>
    </row>
    <row r="10" ht="15">
      <c r="C10" s="10" t="s">
        <v>160</v>
      </c>
    </row>
    <row r="12" spans="3:9" ht="15">
      <c r="C12" s="9"/>
      <c r="D12" s="9"/>
      <c r="E12" s="9"/>
      <c r="F12" s="9"/>
      <c r="G12" s="9"/>
      <c r="H12" s="80"/>
      <c r="I12" s="9"/>
    </row>
    <row r="13" spans="2:3" ht="15">
      <c r="B13" s="79" t="s">
        <v>5</v>
      </c>
      <c r="C13" s="78" t="s">
        <v>161</v>
      </c>
    </row>
    <row r="14" ht="15">
      <c r="C14" s="10" t="s">
        <v>162</v>
      </c>
    </row>
    <row r="15" ht="15">
      <c r="B15" s="78"/>
    </row>
    <row r="16" ht="15">
      <c r="B16" s="78"/>
    </row>
    <row r="17" spans="2:3" ht="15">
      <c r="B17" s="79" t="s">
        <v>26</v>
      </c>
      <c r="C17" s="78" t="s">
        <v>25</v>
      </c>
    </row>
    <row r="18" ht="15">
      <c r="C18" s="10" t="s">
        <v>288</v>
      </c>
    </row>
    <row r="19" ht="15">
      <c r="C19" s="10" t="s">
        <v>115</v>
      </c>
    </row>
    <row r="22" spans="2:3" ht="15">
      <c r="B22" s="79" t="s">
        <v>27</v>
      </c>
      <c r="C22" s="78" t="s">
        <v>32</v>
      </c>
    </row>
    <row r="23" ht="15">
      <c r="C23" s="10" t="s">
        <v>109</v>
      </c>
    </row>
    <row r="24" ht="15">
      <c r="C24" s="10" t="s">
        <v>110</v>
      </c>
    </row>
    <row r="27" spans="2:3" ht="15">
      <c r="B27" s="79" t="s">
        <v>6</v>
      </c>
      <c r="C27" s="78" t="s">
        <v>33</v>
      </c>
    </row>
    <row r="28" ht="15">
      <c r="C28" s="10" t="s">
        <v>111</v>
      </c>
    </row>
    <row r="29" ht="15">
      <c r="C29" s="10" t="s">
        <v>112</v>
      </c>
    </row>
    <row r="30" ht="15">
      <c r="C30" s="10" t="s">
        <v>358</v>
      </c>
    </row>
    <row r="33" spans="2:3" ht="15">
      <c r="B33" s="79" t="s">
        <v>8</v>
      </c>
      <c r="C33" s="78" t="s">
        <v>163</v>
      </c>
    </row>
    <row r="34" ht="15">
      <c r="C34" s="10" t="s">
        <v>241</v>
      </c>
    </row>
    <row r="35" ht="15">
      <c r="C35" s="10" t="s">
        <v>243</v>
      </c>
    </row>
    <row r="36" ht="15">
      <c r="C36" s="10" t="s">
        <v>305</v>
      </c>
    </row>
    <row r="37" ht="15">
      <c r="C37" s="10" t="s">
        <v>306</v>
      </c>
    </row>
    <row r="38" ht="15">
      <c r="C38" s="10" t="s">
        <v>307</v>
      </c>
    </row>
    <row r="39" ht="15">
      <c r="C39" s="10" t="s">
        <v>359</v>
      </c>
    </row>
    <row r="41" spans="2:7" ht="15">
      <c r="B41" s="79" t="s">
        <v>11</v>
      </c>
      <c r="C41" s="78" t="s">
        <v>53</v>
      </c>
      <c r="G41" s="81"/>
    </row>
    <row r="42" ht="15">
      <c r="C42" s="10" t="s">
        <v>61</v>
      </c>
    </row>
    <row r="43" ht="15">
      <c r="C43" s="10" t="s">
        <v>52</v>
      </c>
    </row>
    <row r="45" ht="15">
      <c r="C45" s="78" t="s">
        <v>240</v>
      </c>
    </row>
    <row r="46" spans="3:14" ht="16.5">
      <c r="C46" s="106" t="s">
        <v>222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3:14" ht="16.5">
      <c r="C47" s="106" t="s">
        <v>223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3:14" ht="16.5">
      <c r="C48" s="106" t="s">
        <v>224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3:14" ht="16.5">
      <c r="C49" s="106" t="s">
        <v>246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3:14" ht="16.5">
      <c r="C50" s="106" t="s">
        <v>219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3:14" ht="16.5">
      <c r="C51" s="106" t="s">
        <v>225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3:14" ht="16.5">
      <c r="C52" s="106" t="s">
        <v>226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3:14" ht="16.5">
      <c r="C53" s="106" t="s">
        <v>227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3:14" ht="16.5">
      <c r="C54" s="106" t="s">
        <v>228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16.5">
      <c r="C55" s="106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16.5">
      <c r="C56" s="106" t="s">
        <v>229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26" ht="16.5">
      <c r="C57" s="106" t="s">
        <v>230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/>
      <c r="P57"/>
      <c r="Q57"/>
      <c r="R57"/>
      <c r="S57"/>
      <c r="T57"/>
      <c r="U57"/>
      <c r="V57"/>
      <c r="W57"/>
      <c r="X57"/>
      <c r="Y57"/>
      <c r="Z57"/>
    </row>
    <row r="58" spans="3:26" ht="15.75">
      <c r="C58" s="106" t="s">
        <v>231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/>
      <c r="P58"/>
      <c r="Q58"/>
      <c r="R58"/>
      <c r="S58"/>
      <c r="T58"/>
      <c r="U58"/>
      <c r="V58"/>
      <c r="W58"/>
      <c r="X58"/>
      <c r="Y58"/>
      <c r="Z58"/>
    </row>
    <row r="59" spans="3:26" ht="15.75">
      <c r="C59" s="106" t="s">
        <v>233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/>
      <c r="P59"/>
      <c r="Q59"/>
      <c r="R59"/>
      <c r="S59"/>
      <c r="T59"/>
      <c r="U59"/>
      <c r="V59"/>
      <c r="W59"/>
      <c r="X59"/>
      <c r="Y59"/>
      <c r="Z59"/>
    </row>
    <row r="60" spans="3:26" ht="15.75">
      <c r="C60" s="106" t="s">
        <v>232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/>
      <c r="P60"/>
      <c r="Q60"/>
      <c r="R60"/>
      <c r="S60"/>
      <c r="T60"/>
      <c r="U60"/>
      <c r="V60"/>
      <c r="W60"/>
      <c r="X60"/>
      <c r="Y60"/>
      <c r="Z60"/>
    </row>
    <row r="61" spans="3:26" ht="15.7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/>
      <c r="P61"/>
      <c r="Q61"/>
      <c r="R61"/>
      <c r="S61"/>
      <c r="T61"/>
      <c r="U61"/>
      <c r="V61"/>
      <c r="W61"/>
      <c r="X61"/>
      <c r="Y61"/>
      <c r="Z61"/>
    </row>
    <row r="62" spans="3:26" ht="15.75">
      <c r="C62" s="106" t="s">
        <v>247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/>
      <c r="P62"/>
      <c r="Q62"/>
      <c r="R62"/>
      <c r="S62"/>
      <c r="T62"/>
      <c r="U62"/>
      <c r="V62"/>
      <c r="W62"/>
      <c r="X62"/>
      <c r="Y62"/>
      <c r="Z62"/>
    </row>
    <row r="63" spans="3:26" ht="15.75">
      <c r="C63" s="106" t="s">
        <v>248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/>
      <c r="P63"/>
      <c r="Q63"/>
      <c r="R63"/>
      <c r="S63"/>
      <c r="T63"/>
      <c r="U63"/>
      <c r="V63"/>
      <c r="W63"/>
      <c r="X63"/>
      <c r="Y63"/>
      <c r="Z63"/>
    </row>
    <row r="64" spans="3:26" ht="15.75">
      <c r="C64" s="106" t="s">
        <v>234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/>
      <c r="P64"/>
      <c r="Q64"/>
      <c r="R64"/>
      <c r="S64"/>
      <c r="T64"/>
      <c r="U64"/>
      <c r="V64"/>
      <c r="W64"/>
      <c r="X64"/>
      <c r="Y64"/>
      <c r="Z64"/>
    </row>
    <row r="65" spans="3:26" ht="15.75"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/>
      <c r="P65"/>
      <c r="Q65"/>
      <c r="R65"/>
      <c r="S65"/>
      <c r="T65"/>
      <c r="U65"/>
      <c r="V65"/>
      <c r="W65"/>
      <c r="X65"/>
      <c r="Y65"/>
      <c r="Z65"/>
    </row>
    <row r="66" spans="3:26" ht="15.75">
      <c r="C66" s="106" t="s">
        <v>235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/>
      <c r="P66"/>
      <c r="Q66"/>
      <c r="R66"/>
      <c r="S66"/>
      <c r="T66"/>
      <c r="U66"/>
      <c r="V66"/>
      <c r="W66"/>
      <c r="X66"/>
      <c r="Y66"/>
      <c r="Z66"/>
    </row>
    <row r="67" spans="3:26" ht="15.75">
      <c r="C67" s="106" t="s">
        <v>236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/>
      <c r="P67"/>
      <c r="Q67"/>
      <c r="R67"/>
      <c r="S67"/>
      <c r="T67"/>
      <c r="U67"/>
      <c r="V67"/>
      <c r="W67"/>
      <c r="X67"/>
      <c r="Y67"/>
      <c r="Z67"/>
    </row>
    <row r="68" spans="3:26" ht="16.5">
      <c r="C68" s="106" t="s">
        <v>237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/>
      <c r="P68"/>
      <c r="Q68"/>
      <c r="R68"/>
      <c r="S68"/>
      <c r="T68"/>
      <c r="U68"/>
      <c r="V68"/>
      <c r="W68"/>
      <c r="X68"/>
      <c r="Y68"/>
      <c r="Z68"/>
    </row>
    <row r="69" spans="3:26" ht="15.75">
      <c r="C69" s="106" t="s">
        <v>249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ht="15.75">
      <c r="C70" s="106" t="s">
        <v>239</v>
      </c>
      <c r="D70"/>
      <c r="E70"/>
      <c r="F70"/>
      <c r="G70"/>
      <c r="H70"/>
      <c r="I70"/>
      <c r="J70"/>
      <c r="K70"/>
      <c r="L70"/>
      <c r="M70"/>
      <c r="N70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3:26" ht="16.5">
      <c r="C71" s="106" t="s">
        <v>238</v>
      </c>
      <c r="D71" s="105"/>
      <c r="E71" s="105"/>
      <c r="F71" s="105"/>
      <c r="G71" s="105"/>
      <c r="H71" s="105"/>
      <c r="I71" s="105"/>
      <c r="J71" s="105"/>
      <c r="K71" s="105"/>
      <c r="L71" s="105"/>
      <c r="M71"/>
      <c r="N71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3:26" ht="16.5">
      <c r="C72" s="106"/>
      <c r="D72" s="105"/>
      <c r="E72" s="105"/>
      <c r="F72" s="105"/>
      <c r="G72" s="105"/>
      <c r="H72" s="105"/>
      <c r="I72" s="105"/>
      <c r="J72" s="105"/>
      <c r="K72" s="105"/>
      <c r="L72" s="105"/>
      <c r="M72"/>
      <c r="N72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3:26" ht="16.5">
      <c r="C73" s="106" t="s">
        <v>287</v>
      </c>
      <c r="D73" s="105"/>
      <c r="E73" s="105"/>
      <c r="F73" s="105"/>
      <c r="G73" s="105"/>
      <c r="H73" s="105"/>
      <c r="I73" s="105"/>
      <c r="J73" s="105"/>
      <c r="K73" s="105"/>
      <c r="L73" s="105"/>
      <c r="M73"/>
      <c r="N73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3:26" ht="16.5">
      <c r="C74" s="106" t="s">
        <v>286</v>
      </c>
      <c r="D74" s="105"/>
      <c r="E74" s="105"/>
      <c r="F74" s="105"/>
      <c r="G74" s="105"/>
      <c r="H74" s="105"/>
      <c r="I74" s="105"/>
      <c r="J74" s="105"/>
      <c r="K74" s="105"/>
      <c r="L74" s="105"/>
      <c r="M74"/>
      <c r="N74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3:26" ht="16.5">
      <c r="C75" s="106" t="s">
        <v>285</v>
      </c>
      <c r="D75" s="105"/>
      <c r="E75" s="105"/>
      <c r="F75" s="105"/>
      <c r="G75" s="105"/>
      <c r="H75" s="105"/>
      <c r="I75" s="105"/>
      <c r="J75" s="105"/>
      <c r="K75" s="105"/>
      <c r="L75" s="105"/>
      <c r="M75"/>
      <c r="N75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3:26" ht="16.5">
      <c r="C76" s="106" t="s">
        <v>244</v>
      </c>
      <c r="D76" s="105"/>
      <c r="E76" s="105"/>
      <c r="F76" s="105"/>
      <c r="G76" s="105"/>
      <c r="H76" s="105"/>
      <c r="I76" s="105"/>
      <c r="J76" s="105"/>
      <c r="K76" s="105"/>
      <c r="L76" s="105"/>
      <c r="M76"/>
      <c r="N7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3:26" ht="16.5">
      <c r="C77" s="106" t="s">
        <v>245</v>
      </c>
      <c r="D77" s="105"/>
      <c r="E77" s="105"/>
      <c r="F77" s="105"/>
      <c r="G77" s="105"/>
      <c r="H77" s="105"/>
      <c r="I77" s="105"/>
      <c r="J77" s="105"/>
      <c r="K77" s="105"/>
      <c r="L77" s="105"/>
      <c r="M77"/>
      <c r="N77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3:26" ht="16.5">
      <c r="C78" s="106"/>
      <c r="D78" s="105"/>
      <c r="E78" s="105"/>
      <c r="F78" s="105"/>
      <c r="G78" s="105"/>
      <c r="H78" s="105"/>
      <c r="I78" s="105"/>
      <c r="J78" s="105"/>
      <c r="K78" s="105"/>
      <c r="L78" s="105"/>
      <c r="M78"/>
      <c r="N78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3:26" ht="16.5">
      <c r="C79" s="106" t="s">
        <v>295</v>
      </c>
      <c r="D79" s="105"/>
      <c r="E79" s="105"/>
      <c r="F79" s="105"/>
      <c r="G79" s="105"/>
      <c r="H79" s="105"/>
      <c r="I79" s="105"/>
      <c r="J79" s="105"/>
      <c r="K79" s="105"/>
      <c r="L79" s="105"/>
      <c r="M79"/>
      <c r="N79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3:26" ht="15">
      <c r="C80" s="106" t="s">
        <v>313</v>
      </c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3:26" ht="15">
      <c r="C81" s="106" t="s">
        <v>314</v>
      </c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3:26" ht="15">
      <c r="C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3:26" ht="15">
      <c r="C83" s="106" t="s">
        <v>315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3:26" ht="15">
      <c r="C84" s="106" t="s">
        <v>316</v>
      </c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3:26" ht="15">
      <c r="C85" s="106" t="s">
        <v>317</v>
      </c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3:26" ht="15">
      <c r="C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3:26" ht="15">
      <c r="C87" s="106" t="s">
        <v>318</v>
      </c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3:26" ht="15">
      <c r="C88" s="106" t="s">
        <v>319</v>
      </c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3:26" ht="15">
      <c r="C89" s="106" t="s">
        <v>320</v>
      </c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3:26" ht="15">
      <c r="C90" s="106" t="s">
        <v>321</v>
      </c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3:26" ht="15">
      <c r="C91" s="106" t="s">
        <v>322</v>
      </c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3:26" ht="15">
      <c r="C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3:26" ht="15">
      <c r="C93" s="106" t="s">
        <v>324</v>
      </c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3:26" ht="15">
      <c r="C94" s="106" t="s">
        <v>323</v>
      </c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3:26" ht="15">
      <c r="C95" s="106" t="s">
        <v>325</v>
      </c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3:26" ht="15">
      <c r="C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3:26" ht="15">
      <c r="C97" s="106" t="s">
        <v>326</v>
      </c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3:26" ht="15">
      <c r="C98" s="106" t="s">
        <v>327</v>
      </c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3:26" ht="15">
      <c r="C99" s="106" t="s">
        <v>328</v>
      </c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3:26" ht="15">
      <c r="C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3:26" ht="15">
      <c r="C101" s="106" t="s">
        <v>341</v>
      </c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3:26" ht="15">
      <c r="C102" s="106" t="s">
        <v>342</v>
      </c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3:26" ht="15">
      <c r="C103" s="106" t="s">
        <v>343</v>
      </c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3:26" ht="15">
      <c r="C104" s="106" t="s">
        <v>348</v>
      </c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3:26" ht="15">
      <c r="C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3:26" ht="15">
      <c r="C106" s="106" t="s">
        <v>344</v>
      </c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3:26" ht="15">
      <c r="C107" s="106" t="s">
        <v>345</v>
      </c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3:26" ht="15">
      <c r="C108" s="106" t="s">
        <v>368</v>
      </c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3:26" ht="15">
      <c r="C109" s="106" t="s">
        <v>369</v>
      </c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3:26" ht="15">
      <c r="C110" s="106" t="s">
        <v>370</v>
      </c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3:26" ht="15">
      <c r="C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3:26" ht="15">
      <c r="C112" s="106" t="s">
        <v>371</v>
      </c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3:26" ht="15">
      <c r="C113" s="106" t="s">
        <v>376</v>
      </c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3:26" ht="15">
      <c r="C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3:26" ht="15">
      <c r="C115" s="106" t="s">
        <v>329</v>
      </c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3:26" ht="15">
      <c r="C116" s="106" t="s">
        <v>330</v>
      </c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3:26" ht="15">
      <c r="C117" s="106" t="s">
        <v>331</v>
      </c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3:26" ht="15">
      <c r="C118" s="106" t="s">
        <v>332</v>
      </c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3:26" ht="15">
      <c r="C119" s="106" t="s">
        <v>333</v>
      </c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3:26" ht="15">
      <c r="C120" s="106" t="s">
        <v>334</v>
      </c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3:26" ht="15">
      <c r="C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3:26" ht="15">
      <c r="C122" s="78" t="s">
        <v>55</v>
      </c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3:26" ht="15">
      <c r="C123" s="10" t="s">
        <v>80</v>
      </c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3:26" ht="15">
      <c r="C124" s="10" t="s">
        <v>62</v>
      </c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3:26" ht="15">
      <c r="C125" s="10" t="s">
        <v>63</v>
      </c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3:26" ht="15">
      <c r="C126" s="10" t="s">
        <v>64</v>
      </c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3:26" ht="15">
      <c r="C127" s="10" t="s">
        <v>65</v>
      </c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3:26" ht="15.75">
      <c r="C128" s="10" t="s">
        <v>66</v>
      </c>
      <c r="O128"/>
      <c r="P128"/>
      <c r="Q128"/>
      <c r="R128"/>
      <c r="S128"/>
      <c r="T128"/>
      <c r="U128"/>
      <c r="V128"/>
      <c r="W128"/>
      <c r="X128"/>
      <c r="Y128"/>
      <c r="Z128"/>
    </row>
    <row r="129" spans="3:26" ht="15.75">
      <c r="C129" s="10" t="s">
        <v>68</v>
      </c>
      <c r="O129"/>
      <c r="P129"/>
      <c r="Q129"/>
      <c r="R129"/>
      <c r="S129"/>
      <c r="T129"/>
      <c r="U129"/>
      <c r="V129"/>
      <c r="W129"/>
      <c r="X129"/>
      <c r="Y129"/>
      <c r="Z129"/>
    </row>
    <row r="130" ht="15">
      <c r="C130" s="10" t="s">
        <v>67</v>
      </c>
    </row>
    <row r="132" ht="15">
      <c r="C132" s="10" t="s">
        <v>70</v>
      </c>
    </row>
    <row r="133" ht="15">
      <c r="C133" s="10" t="s">
        <v>71</v>
      </c>
    </row>
    <row r="135" ht="15">
      <c r="C135" s="10" t="s">
        <v>81</v>
      </c>
    </row>
    <row r="136" ht="15">
      <c r="C136" s="10" t="s">
        <v>69</v>
      </c>
    </row>
    <row r="138" ht="15">
      <c r="C138" s="10" t="s">
        <v>218</v>
      </c>
    </row>
    <row r="140" ht="15">
      <c r="C140" s="78" t="s">
        <v>56</v>
      </c>
    </row>
    <row r="141" ht="15">
      <c r="C141" s="10" t="s">
        <v>82</v>
      </c>
    </row>
    <row r="142" ht="15">
      <c r="C142" s="10" t="s">
        <v>113</v>
      </c>
    </row>
    <row r="143" ht="15">
      <c r="C143" s="10" t="s">
        <v>83</v>
      </c>
    </row>
    <row r="144" ht="15">
      <c r="C144" s="10" t="s">
        <v>114</v>
      </c>
    </row>
    <row r="146" spans="3:7" ht="15">
      <c r="C146" s="10" t="s">
        <v>57</v>
      </c>
      <c r="F146" s="82">
        <v>-0.3</v>
      </c>
      <c r="G146" s="82"/>
    </row>
    <row r="147" spans="3:6" ht="15">
      <c r="C147" s="10" t="s">
        <v>58</v>
      </c>
      <c r="F147" s="82">
        <v>-0.2</v>
      </c>
    </row>
    <row r="148" spans="3:6" ht="15">
      <c r="C148" s="10" t="s">
        <v>59</v>
      </c>
      <c r="F148" s="82">
        <v>-0.3</v>
      </c>
    </row>
    <row r="149" spans="3:6" ht="15">
      <c r="C149" s="10" t="s">
        <v>60</v>
      </c>
      <c r="F149" s="82">
        <v>-0.2</v>
      </c>
    </row>
    <row r="150" ht="15">
      <c r="F150" s="82"/>
    </row>
    <row r="151" spans="3:6" ht="15">
      <c r="C151" s="10" t="s">
        <v>84</v>
      </c>
      <c r="F151" s="82"/>
    </row>
    <row r="152" spans="3:6" ht="15">
      <c r="C152" s="10" t="s">
        <v>85</v>
      </c>
      <c r="F152" s="82"/>
    </row>
    <row r="153" ht="15">
      <c r="F153" s="82"/>
    </row>
    <row r="154" spans="3:6" ht="15">
      <c r="C154" s="10" t="s">
        <v>216</v>
      </c>
      <c r="F154" s="82"/>
    </row>
    <row r="155" spans="3:6" ht="15">
      <c r="C155" s="10" t="s">
        <v>211</v>
      </c>
      <c r="F155" s="82"/>
    </row>
    <row r="156" ht="15">
      <c r="F156" s="82"/>
    </row>
    <row r="157" spans="2:3" ht="15">
      <c r="B157" s="79" t="s">
        <v>12</v>
      </c>
      <c r="C157" s="78" t="s">
        <v>164</v>
      </c>
    </row>
    <row r="158" ht="15">
      <c r="C158" s="10" t="s">
        <v>165</v>
      </c>
    </row>
    <row r="159" ht="15">
      <c r="C159" s="10" t="s">
        <v>166</v>
      </c>
    </row>
    <row r="161" spans="2:3" ht="15">
      <c r="B161" s="79" t="s">
        <v>17</v>
      </c>
      <c r="C161" s="78" t="s">
        <v>34</v>
      </c>
    </row>
    <row r="162" ht="15">
      <c r="C162" s="10" t="s">
        <v>360</v>
      </c>
    </row>
    <row r="164" ht="15">
      <c r="H164" s="83" t="s">
        <v>2</v>
      </c>
    </row>
    <row r="165" spans="3:6" ht="15" hidden="1">
      <c r="C165" s="10" t="s">
        <v>45</v>
      </c>
      <c r="E165" s="84"/>
      <c r="F165" s="84"/>
    </row>
    <row r="166" spans="3:8" ht="15" hidden="1">
      <c r="C166" s="84" t="s">
        <v>35</v>
      </c>
      <c r="D166" s="84"/>
      <c r="E166" s="84"/>
      <c r="F166" s="84"/>
      <c r="H166" s="85">
        <v>0</v>
      </c>
    </row>
    <row r="167" spans="3:8" ht="15" hidden="1">
      <c r="C167" s="10" t="s">
        <v>54</v>
      </c>
      <c r="E167" s="84"/>
      <c r="F167" s="84"/>
      <c r="H167" s="85"/>
    </row>
    <row r="168" spans="3:8" ht="15" hidden="1">
      <c r="C168" s="84" t="s">
        <v>39</v>
      </c>
      <c r="D168" s="84"/>
      <c r="E168" s="84"/>
      <c r="F168" s="84"/>
      <c r="H168" s="86">
        <v>0</v>
      </c>
    </row>
    <row r="169" spans="3:8" ht="15.75" hidden="1" thickBot="1">
      <c r="C169" s="84"/>
      <c r="D169" s="84"/>
      <c r="E169" s="84"/>
      <c r="F169" s="84"/>
      <c r="H169" s="87">
        <f>H166+H168</f>
        <v>0</v>
      </c>
    </row>
    <row r="170" spans="3:8" ht="15" hidden="1">
      <c r="C170" s="84"/>
      <c r="D170" s="84"/>
      <c r="E170" s="84"/>
      <c r="F170" s="84"/>
      <c r="H170" s="85"/>
    </row>
    <row r="171" ht="15" hidden="1">
      <c r="H171" s="88"/>
    </row>
    <row r="172" ht="15">
      <c r="C172" s="10" t="s">
        <v>214</v>
      </c>
    </row>
    <row r="173" ht="15">
      <c r="C173" s="84" t="s">
        <v>35</v>
      </c>
    </row>
    <row r="174" spans="3:8" ht="15">
      <c r="C174" s="10" t="s">
        <v>37</v>
      </c>
      <c r="H174" s="89">
        <f>+'[5]Loan'!$P$8/1000</f>
        <v>3389.9558500000003</v>
      </c>
    </row>
    <row r="175" spans="3:8" ht="15">
      <c r="C175" s="10" t="s">
        <v>47</v>
      </c>
      <c r="H175" s="89">
        <f>+'[5]Loan'!$P$22/1000</f>
        <v>30356.7572</v>
      </c>
    </row>
    <row r="176" spans="3:9" ht="15">
      <c r="C176" s="10" t="s">
        <v>46</v>
      </c>
      <c r="H176" s="90">
        <f>+'[5]Loan'!$P$14/1000</f>
        <v>79546.58714</v>
      </c>
      <c r="I176" s="91"/>
    </row>
    <row r="177" spans="8:9" ht="15">
      <c r="H177" s="89"/>
      <c r="I177" s="91"/>
    </row>
    <row r="178" spans="3:8" ht="15">
      <c r="C178" s="84" t="s">
        <v>39</v>
      </c>
      <c r="H178" s="89"/>
    </row>
    <row r="179" spans="3:8" ht="15">
      <c r="C179" s="10" t="s">
        <v>37</v>
      </c>
      <c r="H179" s="89">
        <f>+'[5]Loan'!$P$9/1000</f>
        <v>6864.05229</v>
      </c>
    </row>
    <row r="180" spans="3:8" ht="15">
      <c r="C180" s="10" t="s">
        <v>38</v>
      </c>
      <c r="H180" s="89">
        <f>+'[5]Loan'!$P$16/1000</f>
        <v>5467.5312</v>
      </c>
    </row>
    <row r="181" spans="7:8" ht="15.75" thickBot="1">
      <c r="G181" s="10" t="s">
        <v>36</v>
      </c>
      <c r="H181" s="92">
        <f>SUM(H174:H180)+H169</f>
        <v>125624.88368</v>
      </c>
    </row>
    <row r="182" ht="15.75" thickTop="1"/>
    <row r="183" ht="15">
      <c r="H183" s="93"/>
    </row>
    <row r="184" spans="2:3" ht="15">
      <c r="B184" s="79" t="s">
        <v>18</v>
      </c>
      <c r="C184" s="78" t="s">
        <v>167</v>
      </c>
    </row>
    <row r="185" ht="15">
      <c r="C185" s="10" t="s">
        <v>361</v>
      </c>
    </row>
    <row r="187" ht="15">
      <c r="H187" s="83" t="s">
        <v>2</v>
      </c>
    </row>
    <row r="188" ht="15">
      <c r="C188" s="10" t="s">
        <v>168</v>
      </c>
    </row>
    <row r="189" spans="3:8" ht="15">
      <c r="C189" s="10" t="s">
        <v>169</v>
      </c>
      <c r="H189" s="10">
        <f>+'[5]Contigent liabilities'!$F$17/1000</f>
        <v>318</v>
      </c>
    </row>
    <row r="190" spans="3:8" ht="15">
      <c r="C190" s="10" t="s">
        <v>170</v>
      </c>
      <c r="H190" s="94"/>
    </row>
    <row r="191" spans="3:8" ht="15">
      <c r="C191" s="10" t="s">
        <v>171</v>
      </c>
      <c r="H191" s="94">
        <f>+'[5]Contigent liabilities'!$F$11/1000</f>
        <v>1185.0777035000003</v>
      </c>
    </row>
    <row r="192" spans="3:8" ht="15">
      <c r="C192" s="10" t="s">
        <v>172</v>
      </c>
      <c r="H192" s="94"/>
    </row>
    <row r="193" spans="3:8" ht="15">
      <c r="C193" s="10" t="s">
        <v>173</v>
      </c>
      <c r="H193" s="93">
        <f>+'[5]Contigent liabilities'!$F$18/1000</f>
        <v>299</v>
      </c>
    </row>
    <row r="194" spans="3:8" ht="15">
      <c r="C194" s="10" t="s">
        <v>311</v>
      </c>
      <c r="H194" s="93">
        <f>+'[5]Loan'!$P$31</f>
        <v>157243</v>
      </c>
    </row>
    <row r="195" ht="15">
      <c r="H195" s="109"/>
    </row>
    <row r="196" ht="15">
      <c r="H196" s="93"/>
    </row>
    <row r="197" spans="2:3" ht="15">
      <c r="B197" s="79" t="s">
        <v>19</v>
      </c>
      <c r="C197" s="78" t="s">
        <v>40</v>
      </c>
    </row>
    <row r="198" ht="15">
      <c r="C198" s="10" t="s">
        <v>362</v>
      </c>
    </row>
    <row r="199" ht="15">
      <c r="C199" s="95"/>
    </row>
    <row r="200" spans="2:7" ht="15">
      <c r="B200" s="79" t="s">
        <v>20</v>
      </c>
      <c r="C200" s="78" t="s">
        <v>41</v>
      </c>
      <c r="G200" s="81"/>
    </row>
    <row r="201" ht="15">
      <c r="C201" s="10" t="s">
        <v>363</v>
      </c>
    </row>
    <row r="203" spans="2:3" ht="15">
      <c r="B203" s="79" t="s">
        <v>28</v>
      </c>
      <c r="C203" s="78" t="s">
        <v>174</v>
      </c>
    </row>
    <row r="204" spans="2:12" ht="15">
      <c r="B204" s="79"/>
      <c r="C204" s="106"/>
      <c r="D204" s="106"/>
      <c r="E204" s="106"/>
      <c r="F204" s="115"/>
      <c r="G204" s="115"/>
      <c r="H204" s="115"/>
      <c r="I204" s="116" t="s">
        <v>250</v>
      </c>
      <c r="J204" s="116"/>
      <c r="K204" s="116"/>
      <c r="L204" s="116"/>
    </row>
    <row r="205" spans="2:12" ht="15">
      <c r="B205" s="79"/>
      <c r="C205" s="106"/>
      <c r="D205" s="110"/>
      <c r="E205" s="106"/>
      <c r="F205" s="116" t="s">
        <v>251</v>
      </c>
      <c r="G205" s="115"/>
      <c r="H205" s="115"/>
      <c r="I205" s="116" t="s">
        <v>252</v>
      </c>
      <c r="J205" s="116"/>
      <c r="K205" s="116"/>
      <c r="L205" s="116"/>
    </row>
    <row r="206" spans="2:12" ht="15">
      <c r="B206" s="79"/>
      <c r="C206" s="106"/>
      <c r="D206" s="110"/>
      <c r="E206" s="106"/>
      <c r="F206" s="116" t="s">
        <v>253</v>
      </c>
      <c r="G206" s="115"/>
      <c r="H206" s="115"/>
      <c r="I206" s="116" t="s">
        <v>254</v>
      </c>
      <c r="J206" s="116"/>
      <c r="K206" s="116"/>
      <c r="L206" s="116"/>
    </row>
    <row r="207" spans="2:12" ht="15">
      <c r="B207" s="79"/>
      <c r="C207" s="106"/>
      <c r="D207" s="110"/>
      <c r="E207" s="106"/>
      <c r="F207" s="116" t="s">
        <v>254</v>
      </c>
      <c r="G207" s="115"/>
      <c r="H207" s="116" t="s">
        <v>255</v>
      </c>
      <c r="I207" s="116" t="s">
        <v>250</v>
      </c>
      <c r="J207" s="116"/>
      <c r="K207" s="116"/>
      <c r="L207" s="116"/>
    </row>
    <row r="208" spans="2:12" ht="15">
      <c r="B208" s="79"/>
      <c r="C208" s="106"/>
      <c r="D208" s="110"/>
      <c r="E208" s="110"/>
      <c r="F208" s="116" t="s">
        <v>256</v>
      </c>
      <c r="G208" s="116" t="s">
        <v>257</v>
      </c>
      <c r="H208" s="116" t="s">
        <v>256</v>
      </c>
      <c r="I208" s="116" t="s">
        <v>258</v>
      </c>
      <c r="J208" s="116" t="s">
        <v>259</v>
      </c>
      <c r="K208" s="116" t="s">
        <v>260</v>
      </c>
      <c r="L208" s="116" t="s">
        <v>261</v>
      </c>
    </row>
    <row r="209" spans="2:12" ht="15">
      <c r="B209" s="79"/>
      <c r="C209" s="106"/>
      <c r="D209" s="110"/>
      <c r="E209" s="110"/>
      <c r="F209" s="116" t="s">
        <v>2</v>
      </c>
      <c r="G209" s="116" t="s">
        <v>2</v>
      </c>
      <c r="H209" s="116" t="s">
        <v>2</v>
      </c>
      <c r="I209" s="116" t="s">
        <v>2</v>
      </c>
      <c r="J209" s="116" t="s">
        <v>2</v>
      </c>
      <c r="K209" s="116" t="s">
        <v>2</v>
      </c>
      <c r="L209" s="116" t="s">
        <v>2</v>
      </c>
    </row>
    <row r="210" spans="2:12" ht="15">
      <c r="B210" s="79"/>
      <c r="C210" s="111" t="s">
        <v>364</v>
      </c>
      <c r="D210" s="110"/>
      <c r="E210" s="110"/>
      <c r="F210" s="116"/>
      <c r="G210" s="116"/>
      <c r="H210" s="116"/>
      <c r="I210" s="116"/>
      <c r="J210" s="116"/>
      <c r="K210" s="116"/>
      <c r="L210" s="116"/>
    </row>
    <row r="211" spans="2:12" ht="15">
      <c r="B211" s="79"/>
      <c r="C211" s="106"/>
      <c r="D211" s="112"/>
      <c r="E211" s="112"/>
      <c r="F211" s="117"/>
      <c r="G211" s="117"/>
      <c r="H211" s="117"/>
      <c r="I211" s="117"/>
      <c r="J211" s="117"/>
      <c r="K211" s="117"/>
      <c r="L211" s="117"/>
    </row>
    <row r="212" spans="2:12" ht="15">
      <c r="B212" s="79"/>
      <c r="C212" s="106" t="s">
        <v>262</v>
      </c>
      <c r="D212" s="113"/>
      <c r="E212" s="113"/>
      <c r="F212" s="118"/>
      <c r="G212" s="118"/>
      <c r="H212" s="118"/>
      <c r="I212" s="118"/>
      <c r="J212" s="118"/>
      <c r="K212" s="118"/>
      <c r="L212" s="118"/>
    </row>
    <row r="213" spans="2:12" ht="15">
      <c r="B213" s="79"/>
      <c r="C213" s="106" t="s">
        <v>263</v>
      </c>
      <c r="D213" s="113"/>
      <c r="E213" s="113"/>
      <c r="F213" s="119">
        <f>+'[5]Segment Report'!$B$12</f>
        <v>2166.34613</v>
      </c>
      <c r="G213" s="119">
        <f>+'[5]Segment Report'!$C$12</f>
        <v>0</v>
      </c>
      <c r="H213" s="119">
        <f>+'[5]Segment Report'!$D$12</f>
        <v>0</v>
      </c>
      <c r="I213" s="119">
        <f>+'[5]Segment Report'!$E$12</f>
        <v>0</v>
      </c>
      <c r="J213" s="119">
        <f>+'[5]Segment Report'!$F$12</f>
        <v>953.8180699999999</v>
      </c>
      <c r="K213" s="119">
        <f>+'[5]Segment Report'!$G$12</f>
        <v>0</v>
      </c>
      <c r="L213" s="119">
        <f>SUM(F213:K213)</f>
        <v>3120.1641999999997</v>
      </c>
    </row>
    <row r="214" spans="2:12" ht="15">
      <c r="B214" s="79"/>
      <c r="C214" s="106" t="s">
        <v>264</v>
      </c>
      <c r="D214" s="114"/>
      <c r="E214" s="114"/>
      <c r="F214" s="120">
        <f>+'[5]Segment Report'!$B$13</f>
        <v>0</v>
      </c>
      <c r="G214" s="120">
        <f>+'[5]Segment Report'!$C$13</f>
        <v>0</v>
      </c>
      <c r="H214" s="120">
        <f>+'[5]Segment Report'!$D$13</f>
        <v>0</v>
      </c>
      <c r="I214" s="120">
        <f>+'[5]Segment Report'!$E$13</f>
        <v>0</v>
      </c>
      <c r="J214" s="120">
        <f>+'[5]Segment Report'!$F$13</f>
        <v>0</v>
      </c>
      <c r="K214" s="120">
        <f>+'[5]Segment Report'!$G$13</f>
        <v>0</v>
      </c>
      <c r="L214" s="120">
        <f>SUM(F214:K214)</f>
        <v>0</v>
      </c>
    </row>
    <row r="215" spans="2:12" ht="15">
      <c r="B215" s="79"/>
      <c r="C215" s="106" t="s">
        <v>265</v>
      </c>
      <c r="D215" s="114"/>
      <c r="E215" s="113"/>
      <c r="F215" s="119">
        <f aca="true" t="shared" si="0" ref="F215:L215">SUM(F213:F214)</f>
        <v>2166.34613</v>
      </c>
      <c r="G215" s="119">
        <f t="shared" si="0"/>
        <v>0</v>
      </c>
      <c r="H215" s="119">
        <f t="shared" si="0"/>
        <v>0</v>
      </c>
      <c r="I215" s="119">
        <f t="shared" si="0"/>
        <v>0</v>
      </c>
      <c r="J215" s="119">
        <f t="shared" si="0"/>
        <v>953.8180699999999</v>
      </c>
      <c r="K215" s="119">
        <f t="shared" si="0"/>
        <v>0</v>
      </c>
      <c r="L215" s="119">
        <f t="shared" si="0"/>
        <v>3120.1641999999997</v>
      </c>
    </row>
    <row r="216" spans="2:12" ht="15">
      <c r="B216" s="79"/>
      <c r="C216" s="106"/>
      <c r="D216" s="113"/>
      <c r="E216" s="113"/>
      <c r="F216" s="119"/>
      <c r="G216" s="119"/>
      <c r="H216" s="119"/>
      <c r="I216" s="119"/>
      <c r="J216" s="119"/>
      <c r="K216" s="119"/>
      <c r="L216" s="119"/>
    </row>
    <row r="217" spans="2:12" ht="15">
      <c r="B217" s="79"/>
      <c r="C217" s="106" t="s">
        <v>266</v>
      </c>
      <c r="D217" s="113"/>
      <c r="E217" s="113"/>
      <c r="F217" s="119">
        <f>+'[5]Segment Report'!$B$16</f>
        <v>-101.92512000000085</v>
      </c>
      <c r="G217" s="119">
        <f>+'[5]Segment Report'!$C$16</f>
        <v>-10.011</v>
      </c>
      <c r="H217" s="119">
        <f>+'[5]Segment Report'!$D$16</f>
        <v>-978.345</v>
      </c>
      <c r="I217" s="119">
        <f>+'[5]Segment Report'!$E$16</f>
        <v>-1433.18748</v>
      </c>
      <c r="J217" s="119">
        <f>+'[5]Segment Report'!$F$16</f>
        <v>110.06966999999986</v>
      </c>
      <c r="K217" s="119">
        <f>+'[5]Segment Report'!$G$16</f>
        <v>-10.579799999999977</v>
      </c>
      <c r="L217" s="119">
        <f>SUM(F217:K217)</f>
        <v>-2423.978730000001</v>
      </c>
    </row>
    <row r="218" spans="2:12" ht="15">
      <c r="B218" s="79"/>
      <c r="C218" s="106" t="s">
        <v>267</v>
      </c>
      <c r="D218" s="113"/>
      <c r="E218" s="113"/>
      <c r="F218" s="119"/>
      <c r="G218" s="119"/>
      <c r="H218" s="119"/>
      <c r="I218" s="119"/>
      <c r="J218" s="119"/>
      <c r="K218" s="119"/>
      <c r="L218" s="120">
        <v>0</v>
      </c>
    </row>
    <row r="219" spans="2:12" ht="15">
      <c r="B219" s="79"/>
      <c r="C219" s="106" t="s">
        <v>268</v>
      </c>
      <c r="D219" s="113"/>
      <c r="E219" s="113"/>
      <c r="F219" s="119"/>
      <c r="G219" s="119"/>
      <c r="H219" s="119"/>
      <c r="I219" s="119"/>
      <c r="J219" s="119"/>
      <c r="K219" s="119"/>
      <c r="L219" s="119">
        <f>SUM(L217:L218)</f>
        <v>-2423.978730000001</v>
      </c>
    </row>
    <row r="220" spans="2:12" ht="15">
      <c r="B220" s="79"/>
      <c r="C220" s="106" t="s">
        <v>269</v>
      </c>
      <c r="D220" s="113"/>
      <c r="E220" s="113"/>
      <c r="F220" s="119"/>
      <c r="G220" s="119"/>
      <c r="H220" s="119"/>
      <c r="I220" s="119"/>
      <c r="J220" s="119"/>
      <c r="K220" s="119"/>
      <c r="L220" s="119">
        <f>+'[5]Segment Report'!$H$19</f>
        <v>-7486.33165</v>
      </c>
    </row>
    <row r="221" spans="2:12" ht="15">
      <c r="B221" s="79"/>
      <c r="C221" s="106" t="s">
        <v>270</v>
      </c>
      <c r="D221" s="113"/>
      <c r="E221" s="113"/>
      <c r="F221" s="119"/>
      <c r="G221" s="119"/>
      <c r="H221" s="119"/>
      <c r="I221" s="119"/>
      <c r="J221" s="119"/>
      <c r="K221" s="119"/>
      <c r="L221" s="119"/>
    </row>
    <row r="222" spans="2:12" ht="15">
      <c r="B222" s="79"/>
      <c r="C222" s="106" t="s">
        <v>271</v>
      </c>
      <c r="D222" s="113"/>
      <c r="E222" s="113"/>
      <c r="F222" s="119"/>
      <c r="G222" s="119"/>
      <c r="H222" s="119"/>
      <c r="I222" s="119"/>
      <c r="J222" s="119"/>
      <c r="K222" s="119"/>
      <c r="L222" s="119">
        <f>+'[5]Segment Report'!$H$21</f>
        <v>-279.78414300000003</v>
      </c>
    </row>
    <row r="223" spans="2:12" ht="15">
      <c r="B223" s="79"/>
      <c r="C223" s="106" t="s">
        <v>272</v>
      </c>
      <c r="D223" s="113"/>
      <c r="E223" s="113"/>
      <c r="F223" s="119"/>
      <c r="G223" s="119"/>
      <c r="H223" s="119"/>
      <c r="I223" s="119"/>
      <c r="J223" s="119"/>
      <c r="K223" s="119"/>
      <c r="L223" s="120">
        <f>+'[5]Segment Report'!$H$22</f>
        <v>0</v>
      </c>
    </row>
    <row r="224" spans="2:12" ht="15">
      <c r="B224" s="79"/>
      <c r="C224" s="106" t="s">
        <v>273</v>
      </c>
      <c r="D224" s="113"/>
      <c r="E224" s="113"/>
      <c r="F224" s="119"/>
      <c r="G224" s="119"/>
      <c r="H224" s="119"/>
      <c r="I224" s="119"/>
      <c r="J224" s="119"/>
      <c r="K224" s="119"/>
      <c r="L224" s="119">
        <f>SUM(L219:L223)</f>
        <v>-10190.094523000002</v>
      </c>
    </row>
    <row r="225" spans="2:12" ht="15">
      <c r="B225" s="79"/>
      <c r="C225" s="106" t="s">
        <v>154</v>
      </c>
      <c r="D225" s="113"/>
      <c r="E225" s="113"/>
      <c r="F225" s="119"/>
      <c r="G225" s="119"/>
      <c r="H225" s="119"/>
      <c r="I225" s="119"/>
      <c r="J225" s="119"/>
      <c r="K225" s="119"/>
      <c r="L225" s="120">
        <f>+'[5]Segment Report'!$H$24</f>
        <v>0</v>
      </c>
    </row>
    <row r="226" spans="2:12" ht="15.75" thickBot="1">
      <c r="B226" s="79"/>
      <c r="C226" s="106" t="s">
        <v>274</v>
      </c>
      <c r="D226" s="113"/>
      <c r="E226" s="113"/>
      <c r="F226" s="119"/>
      <c r="G226" s="119"/>
      <c r="H226" s="119"/>
      <c r="I226" s="119"/>
      <c r="J226" s="119"/>
      <c r="K226" s="119"/>
      <c r="L226" s="121">
        <f>SUM(L224:L225)</f>
        <v>-10190.094523000002</v>
      </c>
    </row>
    <row r="227" spans="2:12" ht="15.75" thickTop="1">
      <c r="B227" s="79"/>
      <c r="C227" s="106"/>
      <c r="D227" s="113"/>
      <c r="E227" s="113"/>
      <c r="F227" s="119"/>
      <c r="G227" s="119"/>
      <c r="H227" s="119"/>
      <c r="I227" s="119"/>
      <c r="J227" s="119"/>
      <c r="K227" s="119"/>
      <c r="L227" s="119"/>
    </row>
    <row r="228" spans="2:12" ht="15">
      <c r="B228" s="79"/>
      <c r="C228" s="106" t="s">
        <v>275</v>
      </c>
      <c r="D228" s="113"/>
      <c r="E228" s="113"/>
      <c r="F228" s="119"/>
      <c r="G228" s="119"/>
      <c r="H228" s="119"/>
      <c r="I228" s="119"/>
      <c r="J228" s="119"/>
      <c r="K228" s="119"/>
      <c r="L228" s="119"/>
    </row>
    <row r="229" spans="2:12" ht="15">
      <c r="B229" s="79"/>
      <c r="C229" s="106" t="s">
        <v>276</v>
      </c>
      <c r="D229" s="113"/>
      <c r="E229" s="113"/>
      <c r="F229" s="119">
        <f>+'[5]Segment Report'!$B$28</f>
        <v>42868.45199</v>
      </c>
      <c r="G229" s="119">
        <f>+'[5]Segment Report'!$C$28</f>
        <v>2.3851999999999998</v>
      </c>
      <c r="H229" s="119">
        <f>+'[5]Segment Report'!$D$28</f>
        <v>107242.525</v>
      </c>
      <c r="I229" s="119">
        <f>+'[5]Segment Report'!$E$28</f>
        <v>7805.008</v>
      </c>
      <c r="J229" s="119">
        <f>+'[5]Segment Report'!$F$28</f>
        <v>218.81553999999997</v>
      </c>
      <c r="K229" s="119">
        <f>+'[5]Segment Report'!$G$28</f>
        <v>22.88</v>
      </c>
      <c r="L229" s="119">
        <f>SUM(F229:K229)</f>
        <v>158160.06573</v>
      </c>
    </row>
    <row r="230" spans="2:12" ht="15">
      <c r="B230" s="79"/>
      <c r="C230" s="106" t="s">
        <v>277</v>
      </c>
      <c r="D230" s="113"/>
      <c r="E230" s="113"/>
      <c r="F230" s="119"/>
      <c r="G230" s="119"/>
      <c r="H230" s="119" t="s">
        <v>219</v>
      </c>
      <c r="I230" s="119"/>
      <c r="J230" s="119"/>
      <c r="K230" s="119"/>
      <c r="L230" s="119"/>
    </row>
    <row r="231" spans="2:12" ht="15">
      <c r="B231" s="79"/>
      <c r="C231" s="106" t="s">
        <v>278</v>
      </c>
      <c r="D231" s="113"/>
      <c r="E231" s="113"/>
      <c r="F231" s="119"/>
      <c r="G231" s="119"/>
      <c r="H231" s="119"/>
      <c r="I231" s="119"/>
      <c r="J231" s="119"/>
      <c r="K231" s="119"/>
      <c r="L231" s="120">
        <f>+'[5]Segment Report'!$H$30</f>
        <v>4483.9718569999995</v>
      </c>
    </row>
    <row r="232" spans="2:12" ht="15.75" thickBot="1">
      <c r="B232" s="79"/>
      <c r="C232" s="106" t="s">
        <v>279</v>
      </c>
      <c r="D232" s="113"/>
      <c r="E232" s="113"/>
      <c r="F232" s="119"/>
      <c r="G232" s="119"/>
      <c r="H232" s="119"/>
      <c r="I232" s="119"/>
      <c r="J232" s="119"/>
      <c r="K232" s="119"/>
      <c r="L232" s="121">
        <f>SUM(L229:L231)</f>
        <v>162644.037587</v>
      </c>
    </row>
    <row r="233" spans="2:12" ht="15.75" thickTop="1">
      <c r="B233" s="79"/>
      <c r="C233" s="106"/>
      <c r="D233" s="113"/>
      <c r="E233" s="113"/>
      <c r="F233" s="119"/>
      <c r="G233" s="119"/>
      <c r="H233" s="119"/>
      <c r="I233" s="119"/>
      <c r="J233" s="119"/>
      <c r="K233" s="119"/>
      <c r="L233" s="119"/>
    </row>
    <row r="234" spans="2:12" ht="15">
      <c r="B234" s="79"/>
      <c r="C234" s="106" t="s">
        <v>280</v>
      </c>
      <c r="D234" s="113"/>
      <c r="E234" s="113"/>
      <c r="F234" s="119">
        <f>+'[5]Segment Report'!$B$33</f>
        <v>12020.019</v>
      </c>
      <c r="G234" s="119">
        <f>+'[5]Segment Report'!$C$33</f>
        <v>7532.915</v>
      </c>
      <c r="H234" s="119">
        <f>+'[5]Segment Report'!$D$33</f>
        <v>157827.825</v>
      </c>
      <c r="I234" s="119">
        <f>+'[5]Segment Report'!$E$33</f>
        <v>25939.671</v>
      </c>
      <c r="J234" s="119">
        <f>+'[5]Segment Report'!$F$33</f>
        <v>8631.285230000001</v>
      </c>
      <c r="K234" s="119">
        <f>+'[5]Segment Report'!$G$33</f>
        <v>411.294</v>
      </c>
      <c r="L234" s="119">
        <f>SUM(F234:K234)</f>
        <v>212363.00923000003</v>
      </c>
    </row>
    <row r="235" spans="2:12" ht="15">
      <c r="B235" s="79"/>
      <c r="C235" s="106" t="s">
        <v>281</v>
      </c>
      <c r="D235" s="113"/>
      <c r="E235" s="113"/>
      <c r="F235" s="119"/>
      <c r="G235" s="119"/>
      <c r="H235" s="119"/>
      <c r="I235" s="119"/>
      <c r="J235" s="119"/>
      <c r="K235" s="119"/>
      <c r="L235" s="120">
        <f>+'[5]Segment Report'!$H$34</f>
        <v>36720.95708</v>
      </c>
    </row>
    <row r="236" spans="2:12" ht="15.75" thickBot="1">
      <c r="B236" s="79"/>
      <c r="C236" s="106" t="s">
        <v>282</v>
      </c>
      <c r="D236" s="113"/>
      <c r="E236" s="113"/>
      <c r="F236" s="119"/>
      <c r="G236" s="119"/>
      <c r="H236" s="119"/>
      <c r="I236" s="119"/>
      <c r="J236" s="119"/>
      <c r="K236" s="119"/>
      <c r="L236" s="121">
        <f>SUM(L234:L235)</f>
        <v>249083.96631000002</v>
      </c>
    </row>
    <row r="237" spans="2:12" ht="15.75" thickTop="1">
      <c r="B237" s="79"/>
      <c r="C237" s="106"/>
      <c r="D237" s="113"/>
      <c r="E237" s="113"/>
      <c r="F237" s="119"/>
      <c r="G237" s="119"/>
      <c r="H237" s="119"/>
      <c r="I237" s="119"/>
      <c r="J237" s="119"/>
      <c r="K237" s="119"/>
      <c r="L237" s="119"/>
    </row>
    <row r="238" spans="2:12" ht="15.75" thickBot="1">
      <c r="B238" s="79"/>
      <c r="C238" s="106" t="s">
        <v>201</v>
      </c>
      <c r="D238" s="113"/>
      <c r="E238" s="113"/>
      <c r="F238" s="119">
        <f>+'[5]Segment Report'!$B$37</f>
        <v>582.924</v>
      </c>
      <c r="G238" s="119"/>
      <c r="H238" s="119">
        <f>+'[5]Segment Report'!$D$37</f>
        <v>45.335</v>
      </c>
      <c r="I238" s="119">
        <f>+'[5]Segment Report'!$E$37</f>
        <v>0</v>
      </c>
      <c r="J238" s="119">
        <f>+'[5]Segment Report'!$F$37</f>
        <v>0</v>
      </c>
      <c r="K238" s="119"/>
      <c r="L238" s="122">
        <f>SUM(F238:K238)</f>
        <v>628.259</v>
      </c>
    </row>
    <row r="239" spans="2:12" ht="15.75" thickTop="1">
      <c r="B239" s="79"/>
      <c r="C239" s="106" t="s">
        <v>283</v>
      </c>
      <c r="D239" s="113"/>
      <c r="E239" s="113"/>
      <c r="F239" s="119"/>
      <c r="G239" s="119"/>
      <c r="H239" s="119"/>
      <c r="I239" s="119"/>
      <c r="J239" s="119"/>
      <c r="K239" s="119"/>
      <c r="L239" s="119"/>
    </row>
    <row r="240" spans="2:12" ht="15.75" thickBot="1">
      <c r="B240" s="79"/>
      <c r="C240" s="106" t="s">
        <v>284</v>
      </c>
      <c r="D240" s="113"/>
      <c r="E240" s="113"/>
      <c r="F240" s="119"/>
      <c r="G240" s="119"/>
      <c r="H240" s="119">
        <f>+'[5]Segment Report'!$D$39</f>
        <v>0</v>
      </c>
      <c r="I240" s="119"/>
      <c r="J240" s="119"/>
      <c r="K240" s="119"/>
      <c r="L240" s="122">
        <f>SUM(F240:K240)</f>
        <v>0</v>
      </c>
    </row>
    <row r="241" spans="2:12" ht="15.75" thickTop="1">
      <c r="B241" s="79"/>
      <c r="C241" s="106"/>
      <c r="D241" s="113"/>
      <c r="E241" s="113"/>
      <c r="F241" s="119"/>
      <c r="G241" s="119"/>
      <c r="H241" s="119"/>
      <c r="I241" s="119"/>
      <c r="J241" s="119"/>
      <c r="K241" s="123"/>
      <c r="L241" s="123"/>
    </row>
    <row r="243" spans="2:3" ht="15">
      <c r="B243" s="79" t="s">
        <v>29</v>
      </c>
      <c r="C243" s="78" t="s">
        <v>86</v>
      </c>
    </row>
    <row r="244" spans="2:3" ht="15">
      <c r="B244" s="79"/>
      <c r="C244" s="10" t="s">
        <v>372</v>
      </c>
    </row>
    <row r="245" spans="2:3" ht="15">
      <c r="B245" s="79"/>
      <c r="C245" s="10" t="s">
        <v>209</v>
      </c>
    </row>
    <row r="246" spans="2:3" ht="15">
      <c r="B246" s="79"/>
      <c r="C246" s="78"/>
    </row>
    <row r="247" ht="15">
      <c r="C247" s="10" t="s">
        <v>373</v>
      </c>
    </row>
    <row r="248" ht="15">
      <c r="C248" s="10" t="s">
        <v>374</v>
      </c>
    </row>
    <row r="249" ht="15">
      <c r="C249" s="10" t="s">
        <v>346</v>
      </c>
    </row>
    <row r="251" spans="2:7" ht="15">
      <c r="B251" s="79" t="s">
        <v>30</v>
      </c>
      <c r="C251" s="78" t="s">
        <v>42</v>
      </c>
      <c r="G251" s="81"/>
    </row>
    <row r="252" spans="2:3" ht="15">
      <c r="B252" s="79"/>
      <c r="C252" s="10" t="s">
        <v>375</v>
      </c>
    </row>
    <row r="253" spans="2:3" ht="15">
      <c r="B253" s="79"/>
      <c r="C253" s="10" t="s">
        <v>377</v>
      </c>
    </row>
    <row r="254" ht="15">
      <c r="B254" s="79"/>
    </row>
    <row r="255" spans="2:7" ht="15">
      <c r="B255" s="79" t="s">
        <v>178</v>
      </c>
      <c r="C255" s="78" t="s">
        <v>43</v>
      </c>
      <c r="G255" s="81"/>
    </row>
    <row r="256" spans="3:12" ht="15.75">
      <c r="C256" s="77" t="s">
        <v>347</v>
      </c>
      <c r="D256" s="77"/>
      <c r="E256" s="77"/>
      <c r="F256" s="77"/>
      <c r="G256" s="77"/>
      <c r="H256" s="77"/>
      <c r="I256"/>
      <c r="J256"/>
      <c r="K256"/>
      <c r="L256"/>
    </row>
    <row r="257" spans="4:9" ht="15">
      <c r="D257" s="77"/>
      <c r="E257" s="77"/>
      <c r="F257" s="77"/>
      <c r="G257" s="77"/>
      <c r="H257" s="77"/>
      <c r="I257" s="77"/>
    </row>
    <row r="258" spans="2:3" ht="15">
      <c r="B258" s="79" t="s">
        <v>175</v>
      </c>
      <c r="C258" s="78" t="s">
        <v>44</v>
      </c>
    </row>
    <row r="259" ht="15">
      <c r="C259" s="10" t="s">
        <v>116</v>
      </c>
    </row>
    <row r="261" spans="2:6" ht="15">
      <c r="B261" s="96" t="s">
        <v>179</v>
      </c>
      <c r="C261" s="78" t="s">
        <v>176</v>
      </c>
      <c r="D261" s="78"/>
      <c r="E261" s="78"/>
      <c r="F261" s="78"/>
    </row>
    <row r="262" ht="15">
      <c r="C262" s="10" t="s">
        <v>177</v>
      </c>
    </row>
    <row r="264" spans="2:4" ht="15">
      <c r="B264" s="96" t="s">
        <v>180</v>
      </c>
      <c r="C264" s="78" t="s">
        <v>188</v>
      </c>
      <c r="D264" s="78"/>
    </row>
    <row r="265" spans="2:15" ht="15.75">
      <c r="B265" s="96"/>
      <c r="C265" s="106" t="s">
        <v>308</v>
      </c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 ht="15.75">
      <c r="B266" s="96"/>
      <c r="C266" s="106" t="s">
        <v>309</v>
      </c>
      <c r="D266"/>
      <c r="E266"/>
      <c r="F266"/>
      <c r="G266"/>
      <c r="H266"/>
      <c r="I266"/>
      <c r="J266"/>
      <c r="K266"/>
      <c r="L266"/>
      <c r="M266"/>
      <c r="N266"/>
      <c r="O266"/>
    </row>
    <row r="268" spans="2:3" ht="15">
      <c r="B268" s="102" t="s">
        <v>189</v>
      </c>
      <c r="C268" s="78" t="s">
        <v>197</v>
      </c>
    </row>
    <row r="269" ht="15">
      <c r="C269" s="10" t="s">
        <v>205</v>
      </c>
    </row>
    <row r="270" ht="15">
      <c r="C270" s="10" t="s">
        <v>206</v>
      </c>
    </row>
    <row r="272" spans="2:3" ht="15">
      <c r="B272" s="96" t="s">
        <v>217</v>
      </c>
      <c r="C272" s="78" t="s">
        <v>117</v>
      </c>
    </row>
    <row r="274" spans="8:9" ht="15">
      <c r="H274" s="77" t="s">
        <v>365</v>
      </c>
      <c r="I274" s="97"/>
    </row>
    <row r="275" spans="8:9" ht="15">
      <c r="H275" s="97" t="s">
        <v>366</v>
      </c>
      <c r="I275" s="97" t="s">
        <v>367</v>
      </c>
    </row>
    <row r="277" spans="3:9" ht="15">
      <c r="C277" s="78" t="s">
        <v>181</v>
      </c>
      <c r="D277" s="78" t="s">
        <v>182</v>
      </c>
      <c r="E277" s="78"/>
      <c r="F277" s="97"/>
      <c r="I277" s="97"/>
    </row>
    <row r="278" spans="4:9" ht="15">
      <c r="D278" s="10" t="s">
        <v>155</v>
      </c>
      <c r="F278" s="97"/>
      <c r="G278" s="97" t="s">
        <v>123</v>
      </c>
      <c r="H278" s="103">
        <f>+'IS'!G49</f>
        <v>-10190.054533</v>
      </c>
      <c r="I278" s="98">
        <f>+'IS'!I49</f>
        <v>-17745</v>
      </c>
    </row>
    <row r="279" spans="4:9" ht="15">
      <c r="D279" s="10" t="s">
        <v>183</v>
      </c>
      <c r="G279" s="97" t="s">
        <v>186</v>
      </c>
      <c r="H279" s="103">
        <v>200841</v>
      </c>
      <c r="I279" s="89">
        <v>200841</v>
      </c>
    </row>
    <row r="280" spans="4:9" ht="15">
      <c r="D280" s="10" t="s">
        <v>184</v>
      </c>
      <c r="F280" s="99"/>
      <c r="G280" s="97"/>
      <c r="H280" s="103"/>
      <c r="I280" s="89"/>
    </row>
    <row r="281" spans="4:9" ht="15">
      <c r="D281" s="10" t="s">
        <v>185</v>
      </c>
      <c r="G281" s="97" t="s">
        <v>187</v>
      </c>
      <c r="H281" s="108">
        <f>H278/H279*100</f>
        <v>-5.07369239000005</v>
      </c>
      <c r="I281" s="107">
        <f>I278/I279*100</f>
        <v>-8.835347364332979</v>
      </c>
    </row>
    <row r="282" ht="15">
      <c r="H282" s="103"/>
    </row>
    <row r="283" spans="3:9" ht="15">
      <c r="C283" s="78" t="s">
        <v>194</v>
      </c>
      <c r="D283" s="78" t="s">
        <v>195</v>
      </c>
      <c r="G283" s="97" t="s">
        <v>187</v>
      </c>
      <c r="H283" s="97" t="s">
        <v>196</v>
      </c>
      <c r="I283" s="97" t="s">
        <v>196</v>
      </c>
    </row>
  </sheetData>
  <printOptions/>
  <pageMargins left="0.24" right="0.24" top="1" bottom="0.5" header="0.25" footer="0.25"/>
  <pageSetup horizontalDpi="600" verticalDpi="600" orientation="portrait" paperSize="9" scale="80" r:id="rId1"/>
  <headerFooter alignWithMargins="0">
    <oddHeader>&amp;L&amp;"Times New Roman,Regular"&amp;10Sateras Resources (Malaysia) Berhad (8399-A)</oddHeader>
    <oddFooter>&amp;L&amp;"Times New Roman,Regular"&amp;8
&amp;F/&amp;A&amp;C&amp;"Times New Roman,Regular"&amp;8
&amp;P&amp;R&amp;"Times New Roman,Regular"&amp;8
&amp;T/&amp;D</oddFooter>
  </headerFooter>
  <rowBreaks count="4" manualBreakCount="4">
    <brk id="60" max="11" man="1"/>
    <brk id="120" max="11" man="1"/>
    <brk id="181" max="11" man="1"/>
    <brk id="240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Scientex Incorporated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Dept.</dc:creator>
  <cp:keywords/>
  <dc:description/>
  <cp:lastModifiedBy>Erica S. Fernando</cp:lastModifiedBy>
  <cp:lastPrinted>2005-05-27T04:58:21Z</cp:lastPrinted>
  <dcterms:created xsi:type="dcterms:W3CDTF">1999-09-15T01:23:05Z</dcterms:created>
  <dcterms:modified xsi:type="dcterms:W3CDTF">2005-06-01T19:19:18Z</dcterms:modified>
  <cp:category/>
  <cp:version/>
  <cp:contentType/>
  <cp:contentStatus/>
</cp:coreProperties>
</file>