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15" activeTab="3"/>
  </bookViews>
  <sheets>
    <sheet name="IS" sheetId="1" r:id="rId1"/>
    <sheet name="BS" sheetId="2" r:id="rId2"/>
    <sheet name="EQUITY" sheetId="3" r:id="rId3"/>
    <sheet name="CASHFLOW" sheetId="4" r:id="rId4"/>
    <sheet name="Not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3">'CASHFLOW'!$A$1:$I$59</definedName>
    <definedName name="_xlnm.Print_Area" localSheetId="0">'IS'!$A$1:$I$59</definedName>
    <definedName name="_xlnm.Print_Area" localSheetId="4">'Notes'!$A$1:$L$342</definedName>
    <definedName name="Z_4AFAD5E0_35C1_11D4_A93C_9C7505C10700_.wvu.PrintArea" localSheetId="1" hidden="1">'BS'!$A$1:$L$71</definedName>
    <definedName name="Z_6E833641_36F4_11D4_B929_444553540000_.wvu.PrintArea" localSheetId="1" hidden="1">'BS'!$A$1:$L$71</definedName>
  </definedNames>
  <calcPr fullCalcOnLoad="1"/>
</workbook>
</file>

<file path=xl/comments2.xml><?xml version="1.0" encoding="utf-8"?>
<comments xmlns="http://schemas.openxmlformats.org/spreadsheetml/2006/main">
  <authors>
    <author>BB LIM</author>
  </authors>
  <commentList>
    <comment ref="B63" authorId="0">
      <text>
        <r>
          <rPr>
            <b/>
            <sz val="8"/>
            <rFont val="Tahoma"/>
            <family val="0"/>
          </rPr>
          <t>BB LIM:</t>
        </r>
        <r>
          <rPr>
            <sz val="8"/>
            <rFont val="Tahoma"/>
            <family val="0"/>
          </rPr>
          <t xml:space="preserve">
This refers to HP/lease creditors
</t>
        </r>
      </text>
    </comment>
  </commentList>
</comments>
</file>

<file path=xl/comments3.xml><?xml version="1.0" encoding="utf-8"?>
<comments xmlns="http://schemas.openxmlformats.org/spreadsheetml/2006/main">
  <authors>
    <author>BB LIM</author>
  </authors>
  <commentList>
    <comment ref="A72" authorId="0">
      <text>
        <r>
          <rPr>
            <b/>
            <sz val="8"/>
            <rFont val="Tahoma"/>
            <family val="0"/>
          </rPr>
          <t>BB LIM:</t>
        </r>
        <r>
          <rPr>
            <sz val="8"/>
            <rFont val="Tahoma"/>
            <family val="0"/>
          </rPr>
          <t xml:space="preserve">
This refers to HP/lease creditors
</t>
        </r>
      </text>
    </comment>
  </commentList>
</comments>
</file>

<file path=xl/comments4.xml><?xml version="1.0" encoding="utf-8"?>
<comments xmlns="http://schemas.openxmlformats.org/spreadsheetml/2006/main">
  <authors>
    <author>BB LIM</author>
  </authors>
  <commentList>
    <comment ref="A72" authorId="0">
      <text>
        <r>
          <rPr>
            <b/>
            <sz val="8"/>
            <rFont val="Tahoma"/>
            <family val="0"/>
          </rPr>
          <t>BB LIM:</t>
        </r>
        <r>
          <rPr>
            <sz val="8"/>
            <rFont val="Tahoma"/>
            <family val="0"/>
          </rPr>
          <t xml:space="preserve">
This refers to HP/lease creditors
</t>
        </r>
      </text>
    </comment>
  </commentList>
</comments>
</file>

<file path=xl/sharedStrings.xml><?xml version="1.0" encoding="utf-8"?>
<sst xmlns="http://schemas.openxmlformats.org/spreadsheetml/2006/main" count="496" uniqueCount="421">
  <si>
    <t>AS AT</t>
  </si>
  <si>
    <t>QUARTER</t>
  </si>
  <si>
    <t>RM'000</t>
  </si>
  <si>
    <t>1.</t>
  </si>
  <si>
    <t>2.</t>
  </si>
  <si>
    <t>3.</t>
  </si>
  <si>
    <t>6.</t>
  </si>
  <si>
    <t>Development properties</t>
  </si>
  <si>
    <t>7.</t>
  </si>
  <si>
    <t>Short term borrowings</t>
  </si>
  <si>
    <t>Provision for taxation</t>
  </si>
  <si>
    <t>8.</t>
  </si>
  <si>
    <t>9.</t>
  </si>
  <si>
    <t>Reserves</t>
  </si>
  <si>
    <t>Share premium</t>
  </si>
  <si>
    <t>Revaluation reserve</t>
  </si>
  <si>
    <t>Capital reserve</t>
  </si>
  <si>
    <t>10.</t>
  </si>
  <si>
    <t>11.</t>
  </si>
  <si>
    <t>12.</t>
  </si>
  <si>
    <t>13.</t>
  </si>
  <si>
    <t>QUARTERLY REPORT</t>
  </si>
  <si>
    <t>The figures have not been audited.</t>
  </si>
  <si>
    <t xml:space="preserve">INDIVIDUAL  QUARTER </t>
  </si>
  <si>
    <t>CUMULATIVE QUARTER</t>
  </si>
  <si>
    <t>Taxation</t>
  </si>
  <si>
    <t>4.</t>
  </si>
  <si>
    <t>5.</t>
  </si>
  <si>
    <t>14.</t>
  </si>
  <si>
    <t>15.</t>
  </si>
  <si>
    <t>16.</t>
  </si>
  <si>
    <t>NOTES</t>
  </si>
  <si>
    <t>Profit on Sale of Investments and/or Properties</t>
  </si>
  <si>
    <t>Quoted Securities</t>
  </si>
  <si>
    <t>Group Borrowings and Debt Securities</t>
  </si>
  <si>
    <t xml:space="preserve">    - Secured</t>
  </si>
  <si>
    <t>Total</t>
  </si>
  <si>
    <t xml:space="preserve">      Bank overdrafts</t>
  </si>
  <si>
    <t xml:space="preserve">      Revolving credits</t>
  </si>
  <si>
    <t xml:space="preserve">    - Unsecured</t>
  </si>
  <si>
    <t>Off Balance Sheet Financial Instruments</t>
  </si>
  <si>
    <t>Material Litigation</t>
  </si>
  <si>
    <t>Review of Performance</t>
  </si>
  <si>
    <t>Current Year Prospects</t>
  </si>
  <si>
    <t>Dividend</t>
  </si>
  <si>
    <t xml:space="preserve">a) Long Term Loans </t>
  </si>
  <si>
    <t xml:space="preserve">      Term loan</t>
  </si>
  <si>
    <t xml:space="preserve">      Islamic term loan</t>
  </si>
  <si>
    <t>Accumulated losses</t>
  </si>
  <si>
    <t>Exchange fluctuation reserve</t>
  </si>
  <si>
    <t>Other debtors, deposits &amp; prepayments</t>
  </si>
  <si>
    <t>Net tangible assets per share (RM)</t>
  </si>
  <si>
    <t>7 days before the date of issue of this quarterly report:-</t>
  </si>
  <si>
    <t xml:space="preserve">Status of Corporate Proposals </t>
  </si>
  <si>
    <t>b) Other long term liabilities (Hire Purchase)</t>
  </si>
  <si>
    <t>Proposed Disposal of 40% Equity Interest in Oxford Media Sdn Bhd to CB International Limited</t>
  </si>
  <si>
    <t>Joint Venture for the Establishment of Palm Oil Refinery in Egypt</t>
  </si>
  <si>
    <t xml:space="preserve">SRM </t>
  </si>
  <si>
    <t>Pica (M) Corporation Berhad</t>
  </si>
  <si>
    <t>Uni-Contrade Sdn Bhd</t>
  </si>
  <si>
    <t>Khalaf Group</t>
  </si>
  <si>
    <t>The following corporate proposals have  been  announced  by the Company but not completed within</t>
  </si>
  <si>
    <t xml:space="preserve">International Limited (BVI Co. No. 208489) ("CBIL") to dispose of its entire interest in Oxford Media Sdn Bhd </t>
  </si>
  <si>
    <t xml:space="preserve">("OMSB")comprising 1,600,000 ordinary shares of RM1.00 each representing 40% of the entire issued and </t>
  </si>
  <si>
    <t xml:space="preserve">paid-up share capital of OMSB for a total consideration of USD5,600,000 to be satisfied by the issue and </t>
  </si>
  <si>
    <t xml:space="preserve">allotment of 5,600,000 new CBIL shares of USD1.00 each at an issue price of USD1.00 per share ("the </t>
  </si>
  <si>
    <t xml:space="preserve">Proposed Disposal").  The new CBIL shares will be credited as fully paid up and rank parri passu in all respects </t>
  </si>
  <si>
    <t>capital of  USD20,000,000 in CBIL.</t>
  </si>
  <si>
    <t xml:space="preserve">with the existing ordinary shares of CBIL.  On completion, SRM will hold 28% of the eventual paid-up share </t>
  </si>
  <si>
    <t>authorities.</t>
  </si>
  <si>
    <t xml:space="preserve">Hillgate Resources Sdn Bhd holding 14% and Rajo Sdn Bhd holding 14% of the balance equity of OMSB are </t>
  </si>
  <si>
    <t>also parties to the SPAS.</t>
  </si>
  <si>
    <t xml:space="preserve">CURRENT </t>
  </si>
  <si>
    <t>YEAR</t>
  </si>
  <si>
    <t>PRECEDING YEAR</t>
  </si>
  <si>
    <t>CORRESPONDING</t>
  </si>
  <si>
    <t>TO DATE</t>
  </si>
  <si>
    <t>PERIOD</t>
  </si>
  <si>
    <t>Revenue</t>
  </si>
  <si>
    <t>Finance cost</t>
  </si>
  <si>
    <t xml:space="preserve">On 28 August  2000, SRM entered into a Sale and Purchase Agreement (Shares) ("SPAS") with CB </t>
  </si>
  <si>
    <t xml:space="preserve">The Proposed Disposal is subject to the approvals of the shareholders of SRM and the relevant government </t>
  </si>
  <si>
    <t xml:space="preserve">On 20 June 2000,a joint venture agreement ("JVA") was signed in Cairo, Egypt between SRM, Pica (M) </t>
  </si>
  <si>
    <t>company in Egypt to set up a completely intergrated palm oil refinery in Egypt.  The equity participation of the</t>
  </si>
  <si>
    <t xml:space="preserve">On 23 August 2000, all the parties agreed  to the assignment of all rights and obligations of Uni-Contrade Sdn </t>
  </si>
  <si>
    <t>Bhd arising from or under the JVA to UCTMAS Sdn Bhd, pursuant to clause 29 of the JVA.</t>
  </si>
  <si>
    <t>Material Changes in the Quarterly Results Compared to the Results of the Preceding Quarter</t>
  </si>
  <si>
    <t>Property, plant and equipment</t>
  </si>
  <si>
    <t>Other long term assets</t>
  </si>
  <si>
    <t>Inventories</t>
  </si>
  <si>
    <t>Trade receivables</t>
  </si>
  <si>
    <t>Short term investments</t>
  </si>
  <si>
    <t>Cash</t>
  </si>
  <si>
    <t>Trade payables</t>
  </si>
  <si>
    <t>Other payables</t>
  </si>
  <si>
    <t>Investment properties</t>
  </si>
  <si>
    <t>Investment in associated companies</t>
  </si>
  <si>
    <t>Long term investments</t>
  </si>
  <si>
    <t>Goodwill  on consolidation</t>
  </si>
  <si>
    <t>Intangible assets</t>
  </si>
  <si>
    <t>Current assets</t>
  </si>
  <si>
    <t>Current liabilities</t>
  </si>
  <si>
    <t>Net current liabilities</t>
  </si>
  <si>
    <t>Shareholders' funds</t>
  </si>
  <si>
    <t>Share capital</t>
  </si>
  <si>
    <t>Minority interests</t>
  </si>
  <si>
    <t>Long term borrowings</t>
  </si>
  <si>
    <t>Deferred taxation</t>
  </si>
  <si>
    <t>Other investments</t>
  </si>
  <si>
    <t>There were no profits on  sale  of  investments  and/or properties outside the ordinary course of the Group's</t>
  </si>
  <si>
    <t>business recognized for the quarter  under review and the financial year to date.</t>
  </si>
  <si>
    <t xml:space="preserve">a)  There were no purchases  or disposals  of  quoted  securities for  the quarter under review and the financial  </t>
  </si>
  <si>
    <t xml:space="preserve">     year to date.</t>
  </si>
  <si>
    <t>Corporation Berhad, Uni-Contrade Sdn Bhd and an Egyptian party, Khalaf Group, for establishing a joint-venture</t>
  </si>
  <si>
    <t>parties under the JVA is as follows:-</t>
  </si>
  <si>
    <t>prior years.</t>
  </si>
  <si>
    <t>No dividend is recommended for the period under review.</t>
  </si>
  <si>
    <t>Earnings per share</t>
  </si>
  <si>
    <t>CONDENSED CONSOLIDATED INCOME STATEMENT</t>
  </si>
  <si>
    <t xml:space="preserve">CONDENSED CONSOLIDATED BALANCE SHEET </t>
  </si>
  <si>
    <t xml:space="preserve">Balance at </t>
  </si>
  <si>
    <t>beginning of the year</t>
  </si>
  <si>
    <t>Share Capital</t>
  </si>
  <si>
    <t>(RM'000)</t>
  </si>
  <si>
    <t>Reserve</t>
  </si>
  <si>
    <t>attributable to</t>
  </si>
  <si>
    <t>revenue</t>
  </si>
  <si>
    <t>Capital</t>
  </si>
  <si>
    <t>Retained</t>
  </si>
  <si>
    <t>Profits</t>
  </si>
  <si>
    <t>Movements during</t>
  </si>
  <si>
    <t xml:space="preserve">the period </t>
  </si>
  <si>
    <t>(cummulative)</t>
  </si>
  <si>
    <t xml:space="preserve">Balance at end of </t>
  </si>
  <si>
    <t>period</t>
  </si>
  <si>
    <t>CONDENSED CONSOLIDATED CASH FLOW STATEMENTS</t>
  </si>
  <si>
    <t xml:space="preserve">9 months </t>
  </si>
  <si>
    <t>ended</t>
  </si>
  <si>
    <t>Changes in working capital</t>
  </si>
  <si>
    <t>Net change in current liabilities</t>
  </si>
  <si>
    <t>Net cash flow from operating activities</t>
  </si>
  <si>
    <t>Investing Activities</t>
  </si>
  <si>
    <t>Financing activities</t>
  </si>
  <si>
    <t>Net Change in Cash &amp; Cash Equivalents</t>
  </si>
  <si>
    <t>Cash &amp; Cash Equivalents at the beginning of the year</t>
  </si>
  <si>
    <t>(The Condensed Consolidated Cash Flow Statements should be read in conjunction with the</t>
  </si>
  <si>
    <t>(The Condensed Consolidated Balance Sheets should be read in conjunction with the</t>
  </si>
  <si>
    <t>Amount due from associated company</t>
  </si>
  <si>
    <t>Operating expenses</t>
  </si>
  <si>
    <t>Other operating income</t>
  </si>
  <si>
    <t>Loss from operation</t>
  </si>
  <si>
    <t>Operating loss after finance cost</t>
  </si>
  <si>
    <t>Profit before tax</t>
  </si>
  <si>
    <t>Profit after tax</t>
  </si>
  <si>
    <t>Minority interest</t>
  </si>
  <si>
    <t>Net loss for the period</t>
  </si>
  <si>
    <t>Earnings per share:</t>
  </si>
  <si>
    <t>(The Condensed Consolidated Income Statements should be read in conjunction with the Annual</t>
  </si>
  <si>
    <t>Accounting Policies</t>
  </si>
  <si>
    <t>Exceptional Items</t>
  </si>
  <si>
    <t>During the quarter under review, and the financial year to date, there were no exceptional items to be reported.</t>
  </si>
  <si>
    <t>Extraordinary Items</t>
  </si>
  <si>
    <t>There were no extraordinary items to be reported for the quarter under review and the financial year to date.</t>
  </si>
  <si>
    <t>Changes in the Composition of the Group</t>
  </si>
  <si>
    <t>Changes in Debt and Equity</t>
  </si>
  <si>
    <t>There were no issuances and  repayments of debt  and  equity securities,  share buy-backs, share cancellations,</t>
  </si>
  <si>
    <t xml:space="preserve"> shares held as treasury shares and resale of treasury shares during the current financial year to date.</t>
  </si>
  <si>
    <t>Contingent Liabilities</t>
  </si>
  <si>
    <t>a)  Guarantee to a third party in respect of facilities</t>
  </si>
  <si>
    <t xml:space="preserve">         given to house buyers</t>
  </si>
  <si>
    <t>b)  Guarantees to bank and financial institution in</t>
  </si>
  <si>
    <t xml:space="preserve">         respect of facilities given to associated companies.  </t>
  </si>
  <si>
    <t xml:space="preserve">c)  Guarantee for loan agreements of members for </t>
  </si>
  <si>
    <t xml:space="preserve">         the purchase of membership licenses.</t>
  </si>
  <si>
    <t>Segmental Reporting</t>
  </si>
  <si>
    <t>18.</t>
  </si>
  <si>
    <t>Seasonality or Cyclicality of Operations</t>
  </si>
  <si>
    <t>The business operations of the Group are not materially affected by seasonal or cyclical factors.</t>
  </si>
  <si>
    <t>17.</t>
  </si>
  <si>
    <t>19.</t>
  </si>
  <si>
    <t>20.</t>
  </si>
  <si>
    <t xml:space="preserve">(a) </t>
  </si>
  <si>
    <t xml:space="preserve">Basic earnings per share </t>
  </si>
  <si>
    <t>Weighted average number of</t>
  </si>
  <si>
    <t xml:space="preserve">     ordinary shares in issue</t>
  </si>
  <si>
    <t>Basic earning per share</t>
  </si>
  <si>
    <t>('000)</t>
  </si>
  <si>
    <t>(sen)</t>
  </si>
  <si>
    <t>Audit report</t>
  </si>
  <si>
    <t>21.</t>
  </si>
  <si>
    <t xml:space="preserve">accounting policies, consistent methods of computation and basis of consolidation as those used in the </t>
  </si>
  <si>
    <t>(The Condensed Consolidated Statements of Changes in Equity should be read in conjunction with the</t>
  </si>
  <si>
    <t>Operating loss before changes in working capital</t>
  </si>
  <si>
    <t>Net Loss before tax</t>
  </si>
  <si>
    <t>(b)</t>
  </si>
  <si>
    <t>Diluted earnings per share</t>
  </si>
  <si>
    <t>N/A</t>
  </si>
  <si>
    <t>Carrying amount of revalued assets</t>
  </si>
  <si>
    <t xml:space="preserve">     - basic     (sen)</t>
  </si>
  <si>
    <t xml:space="preserve">     - diluted  (sen)</t>
  </si>
  <si>
    <t>Adjustment for:-</t>
  </si>
  <si>
    <t>Depreciation</t>
  </si>
  <si>
    <t>Repayment of short term loan</t>
  </si>
  <si>
    <t>Net cash used in investing activities</t>
  </si>
  <si>
    <t>Net cash (used in) / generated from financing activities</t>
  </si>
  <si>
    <t xml:space="preserve">The property of a subsidiary is value based on the valuation done by an independent professional valuers in 1994.  </t>
  </si>
  <si>
    <t>The director of the company had not done any revaluation since then.</t>
  </si>
  <si>
    <t>Net change in current assets</t>
  </si>
  <si>
    <t>Interest expenses</t>
  </si>
  <si>
    <t>CONDENSED CONSOLIDATED STATEMENTS OF CHANGES IN EQUITY</t>
  </si>
  <si>
    <t>mutually as there was no development on the said letter.  The Company is currently waiting for the reply.</t>
  </si>
  <si>
    <t>Interest income</t>
  </si>
  <si>
    <t>Deffered Income</t>
  </si>
  <si>
    <t>Short Term Borrowings</t>
  </si>
  <si>
    <t>Cash &amp; Cash Equivalents at the at end of year</t>
  </si>
  <si>
    <t xml:space="preserve">On 12 December 2002, the Company issued a letter to all parties concerned to seek for the termination of the JVA </t>
  </si>
  <si>
    <t>22.</t>
  </si>
  <si>
    <t>There is no further development pertaining to the above matter.</t>
  </si>
  <si>
    <t xml:space="preserve"> </t>
  </si>
  <si>
    <t>Provision for doubtful debts</t>
  </si>
  <si>
    <t>(Unaudited)</t>
  </si>
  <si>
    <t xml:space="preserve">The Company had on 10th January 2003 made a written representation to the Exchange as to why the securities </t>
  </si>
  <si>
    <t xml:space="preserve">should not be removed from the official list of the Exchange. Further to that the Company was granted an oral </t>
  </si>
  <si>
    <t xml:space="preserve">representation by the Exchange.  The representatives of the Company had on 12th March 2003 attended a hearing </t>
  </si>
  <si>
    <t xml:space="preserve">The Company entered into a Heads of Agreement on 10th April 2003 with Tuan Haji Mohd Salleh Bin Zakaria, </t>
  </si>
  <si>
    <t xml:space="preserve">Wan Muhamad Ibrisam Bin Wan Ibrahim, Said @ Shuaib Bakar and Austral Amal Properties Sdn Bhd (collectively, </t>
  </si>
  <si>
    <t>referred to as the "White Knight") for the purposes of documenting the intention of both the Company and the</t>
  </si>
  <si>
    <t>White Knight to enter into exclusive negotiations for a proposed restructuring scheme.</t>
  </si>
  <si>
    <t xml:space="preserve">The Company then on 9th May 2003 entered into a Definitive Agreement with Marina-Ace Industries Sdn Bhd, </t>
  </si>
  <si>
    <t xml:space="preserve">Opal Pyramid Sdn Bhd, Tuan Haji Mohd Salleh Bin Zakaria, Wan Muhamad Ibrisam Bin Wan Ibrahim and Said @ </t>
  </si>
  <si>
    <t xml:space="preserve">Shuab Bakar for the purposes of giving effect and implement the said proposed restructuring scheme to regularise </t>
  </si>
  <si>
    <t>Scheme was made on 12th May 2003.</t>
  </si>
  <si>
    <t xml:space="preserve">the financial condition of the Company. The Requisite Announcement  pertaining to the Proposed Restructuring </t>
  </si>
  <si>
    <t>1st July 2003.</t>
  </si>
  <si>
    <t xml:space="preserve">MITI had via its letter dated 21st August 2003 approved the Proposed Restructuring Scheme. However, the Kuala </t>
  </si>
  <si>
    <t>Lumpur Stock Exchange ("KLSE") via its letter dated 22nd August 2003 informed the decision of the KLSE in respect</t>
  </si>
  <si>
    <t xml:space="preserve">of the delisting of the securities of the Company with effect from 9.00 a.m. on Monday, 8th September 2003. </t>
  </si>
  <si>
    <t>on the said Appeal by the KLSE Committee.</t>
  </si>
  <si>
    <t xml:space="preserve">that the removal of the securities of Sateras on 8th September 2003 will be deferred pending the decision on the </t>
  </si>
  <si>
    <t>PROPOSED RESTRUCTURING SCHEME</t>
  </si>
  <si>
    <t xml:space="preserve">Other investment </t>
  </si>
  <si>
    <t>Ministry of International Trade and Industry on 21 August 2003, the Exchange will await the outcome of Sateras's</t>
  </si>
  <si>
    <t>application to the relevant authorities.</t>
  </si>
  <si>
    <t xml:space="preserve">at the Exchange as to why the securities should not be removed from the official list of the Exchange. </t>
  </si>
  <si>
    <t xml:space="preserve">The Proposals pertinent to the Proposed Restructuring Scheme were submitted to Securities Commissions ("SC"), </t>
  </si>
  <si>
    <t xml:space="preserve">Ministry of International Trade and Industry ("MITI") and Foreign Investment Committee ("FIC") for approval on </t>
  </si>
  <si>
    <t xml:space="preserve">The Board made an appeal on 25th August 2003 and the KLSE had via its letter dated 26th August 2003 informed </t>
  </si>
  <si>
    <t xml:space="preserve">Investment </t>
  </si>
  <si>
    <t>Golf Club</t>
  </si>
  <si>
    <t>Holding</t>
  </si>
  <si>
    <t>Management</t>
  </si>
  <si>
    <t>and</t>
  </si>
  <si>
    <t xml:space="preserve">Property </t>
  </si>
  <si>
    <t>Development</t>
  </si>
  <si>
    <t>Manufacturing</t>
  </si>
  <si>
    <t>Property</t>
  </si>
  <si>
    <t>Education</t>
  </si>
  <si>
    <t>Others</t>
  </si>
  <si>
    <t>Consolidated</t>
  </si>
  <si>
    <t>Segment Revenue</t>
  </si>
  <si>
    <t>Total revenue</t>
  </si>
  <si>
    <t>Inter-segment sales</t>
  </si>
  <si>
    <t>External sales</t>
  </si>
  <si>
    <t>Segment Results</t>
  </si>
  <si>
    <t>Impairment lossess</t>
  </si>
  <si>
    <t>Operating loss</t>
  </si>
  <si>
    <t>Interest expense</t>
  </si>
  <si>
    <t>Share of net profit in</t>
  </si>
  <si>
    <t xml:space="preserve">  associated companies</t>
  </si>
  <si>
    <t>Income taxes</t>
  </si>
  <si>
    <t>Loss from ordinary activities</t>
  </si>
  <si>
    <t>Net loss</t>
  </si>
  <si>
    <t>Other information</t>
  </si>
  <si>
    <t>Segment Assets</t>
  </si>
  <si>
    <t xml:space="preserve">Investment in associated </t>
  </si>
  <si>
    <t xml:space="preserve">  companies</t>
  </si>
  <si>
    <t>Consolidated assets</t>
  </si>
  <si>
    <t>Segment Liabilities</t>
  </si>
  <si>
    <t>Unallocated corporate liabilities</t>
  </si>
  <si>
    <t>Consolidated Liabilities</t>
  </si>
  <si>
    <t xml:space="preserve">Non-cash expenses other than </t>
  </si>
  <si>
    <t xml:space="preserve">  depreciation</t>
  </si>
  <si>
    <t xml:space="preserve">on 1 July 2003 and Sateras's representation that Sateras had obtained the approval of its regularisation plan from the </t>
  </si>
  <si>
    <t>plan including the fact that Sateras has made a submission of its regularisation plan to relevant authorities for approval</t>
  </si>
  <si>
    <t xml:space="preserve">The KLSE then via its letter dated 31 October 2003 decided that, given the development in Sateras's regularisation </t>
  </si>
  <si>
    <t xml:space="preserve">The tax figures do not contain any deferred tax and / or adjustment for under or overprovision in respect of </t>
  </si>
  <si>
    <t>Bad debts written off</t>
  </si>
  <si>
    <t>Gain on disposal on property, plant and equipment</t>
  </si>
  <si>
    <t>Impairment lossess on properties under development</t>
  </si>
  <si>
    <t>Allowance for diminution in value of investment in associated co.</t>
  </si>
  <si>
    <t xml:space="preserve">Allowance for diminution in value of other investment </t>
  </si>
  <si>
    <t xml:space="preserve">The Securities Commission vide its letter dated 31 March 2004 approved the Proposed Restructuring Scheme of </t>
  </si>
  <si>
    <t>FINANCIAL</t>
  </si>
  <si>
    <t>YEAR ENDED</t>
  </si>
  <si>
    <t>Adjustment</t>
  </si>
  <si>
    <t>Net decrease from cash and cash equivalent arising from</t>
  </si>
  <si>
    <t>the winding up of subsidiary</t>
  </si>
  <si>
    <t>audited.</t>
  </si>
  <si>
    <t>d)  Corporate Guarantees to bank on subsidiaries</t>
  </si>
  <si>
    <t>Share of profit/(losses) in asssociated co</t>
  </si>
  <si>
    <t xml:space="preserve">Sateras and the resulting equity structure pursuant to the Guidelines for Regulation of Acquisition of Assets, </t>
  </si>
  <si>
    <t xml:space="preserve">Mergers and Take-Overs, 1974 as issued by the Foreign Investment Committee.  </t>
  </si>
  <si>
    <t xml:space="preserve">At the Extraordinary General Meeting ("EGM") held on 10 September 2004, the shareholders of Sateras have </t>
  </si>
  <si>
    <t>duly passed all the resolutions pertaining to the Proposed Restructuring Scheme as set out in the Notice of</t>
  </si>
  <si>
    <t>EGM dated 18 August 2004.</t>
  </si>
  <si>
    <t>In addition, at the meeting of the Shareholders and Scheme Creditors of Sateras summoned pursuant to an order</t>
  </si>
  <si>
    <t xml:space="preserve">of the High Court of Malaya ("Scheme Meetings"), which was also held on 10 September 2004, the Shareholders </t>
  </si>
  <si>
    <t>and the Scheme Creditors of Sateras had approved the proposed scheme of arrangement in respect of the Proposed</t>
  </si>
  <si>
    <t>Share Exchange and the Proposed Debt Restructuring respectively as set out in the Notice of Scheme Meeting on</t>
  </si>
  <si>
    <t>18 August 2004.</t>
  </si>
  <si>
    <t>Debts by the Company to be binding on the Company, its shareholders and Scheme Creditors Pursuant to Section 176</t>
  </si>
  <si>
    <t>Sateras then proceeded to apply for Court Sanction of the Proposed Share Exchange and the Proposed Settlement of</t>
  </si>
  <si>
    <t>of the Companyies Act 1965.</t>
  </si>
  <si>
    <t>Creditors and shareholders, totalling 8 interveners applied to the Court to intervene for the purposes of setting aside</t>
  </si>
  <si>
    <t xml:space="preserve">the restraining orders obtained by the Company and to declare the Scheme Meetings null and void. Two creditors </t>
  </si>
  <si>
    <t>also applied for an injunction to stop the Creditors Scheme Meeting null and void.</t>
  </si>
  <si>
    <t xml:space="preserve">One of the conditions imposed by the Securities Commission in its approval for Sateras Proposed Restructuring </t>
  </si>
  <si>
    <t xml:space="preserve">Scheme was the appointment of an independent audit firm to conduct an investigative audit on the past losses of </t>
  </si>
  <si>
    <t>the Sateras Group.  Messrs Tan Peng Sam &amp; Company was appointed on 19 May 2004 to carry out the Investigative</t>
  </si>
  <si>
    <t>audit.  The investigative audit on the Sateras Group which covered 11 financial years ended 31 March 1993 to</t>
  </si>
  <si>
    <t>31 March 2003 was completed on 18 November 2004 and was submitted to the Securities Commission on 23</t>
  </si>
  <si>
    <t>November 2004.</t>
  </si>
  <si>
    <t>Share of (profit)/losses in associated company</t>
  </si>
  <si>
    <t xml:space="preserve">On the mention date rescheduled from 25 November 2005 to 3 November 2004, the Court fixed 28 January 2005 for </t>
  </si>
  <si>
    <t>decision on Sateras's application for Sanction.  The date was resheduled to 31 January 2005 where the High Court</t>
  </si>
  <si>
    <t xml:space="preserve">declared null and void the Company's shareholders's and creditors's meeting held on 10 September 2004 that passed  </t>
  </si>
  <si>
    <t>The Company has decided to file an appeal with the Court of Appeal against the High Court's decision as it believes</t>
  </si>
  <si>
    <t>that the Proposed Scheme has been prepared in accordance with all legal requirements and the said Proposed</t>
  </si>
  <si>
    <t>The Company will endeavour to exhaust all avenues to secure the proposed restructuring scheme.</t>
  </si>
  <si>
    <t>the Proposed Scheme by a majority votes.</t>
  </si>
  <si>
    <t>PERIOD ENDED</t>
  </si>
  <si>
    <t>Scheme had already been approved by SC and the relevant authorities.  On the hearing date of 29 March 2005,</t>
  </si>
  <si>
    <t>the case was adjourned to another date to be fixed by the Court allowing written submissions to be filed by the</t>
  </si>
  <si>
    <t>respective parties.  The Court has accordingly scheduled the case to be heard on 15 June 2005.</t>
  </si>
  <si>
    <t>On 31 March 2005, the High Court granted an interim Restraining Order up to 13 May in favor of the Company</t>
  </si>
  <si>
    <t>pursuant to Section 176 of the Companies Act 1965 and was subsequently extended to 3 June 2005.</t>
  </si>
  <si>
    <t xml:space="preserve">On 15 June 2005, the Court of Appeal allowed on application by one of the parties opposing the Petition to strike out the </t>
  </si>
  <si>
    <t xml:space="preserve">application for sanction of the Proposed Restrructuring Scheme on a technical ground, without hearing the merits of the </t>
  </si>
  <si>
    <t>appeal.</t>
  </si>
  <si>
    <t>appeal filed by the Company against the decision of the High Court dated 31 January 2005 dismissing the Company's</t>
  </si>
  <si>
    <t>Court of Appeal dated 15 June 2005 to strike out an appeal filed by the Company against the decision of the High Court</t>
  </si>
  <si>
    <t>dated 31 January 2005, refusing sanction for the Proposed Restruturing Scheme on a technicality without hearing the</t>
  </si>
  <si>
    <t>merits thereof.</t>
  </si>
  <si>
    <t>On 24 June 2005, the Company filed an application for leave to the Federal Court to appeal against the decision of the</t>
  </si>
  <si>
    <t>The Restraining Order was further extended to 8 July 2005.  The Company's application for a further extension of the</t>
  </si>
  <si>
    <t>Restraining Order was dismissed on 8 July 2005.  The Company has instructed its Solicitors to file and pursue an appeal</t>
  </si>
  <si>
    <t>The Group for this quarter continued to incur losses mainly due to the interest expenses on oustanding loan, the provision of</t>
  </si>
  <si>
    <t xml:space="preserve">penalty interest on tax liabilities and recurring legal expenses for the numerous litigation cases against Sateras Group. </t>
  </si>
  <si>
    <t>At the hearing of the Federal Court on 5 September 2005, the Honourable Court dismissed the Company's application</t>
  </si>
  <si>
    <t>ruling that the Company should first apply to set aside the order issued by the High Court to admit the opposing parties</t>
  </si>
  <si>
    <t>as parties to the case.</t>
  </si>
  <si>
    <t>The said application to set aside was made to the High Court which rejected the Company's application.  Accordingly the</t>
  </si>
  <si>
    <t>In the event the appeal is allowed by the Court of Appeal, the Company will proceed to file its notice of appeal to the Court</t>
  </si>
  <si>
    <t>of Appeal which dismissed the Company's application for sanction on technical ground and to hear the merit of the case.</t>
  </si>
  <si>
    <t>to the Court of Appeal for an extension and the said appeal was filed on 15 July 2005.  The Company is currently awaiting</t>
  </si>
  <si>
    <t>for the hearing date to be fixed by the Court.</t>
  </si>
  <si>
    <t xml:space="preserve">A wholly-owned subsidiary company, MK Associates Sdn Bhd was wound up under the provisions of the </t>
  </si>
  <si>
    <t xml:space="preserve">Bursa Malaysia issued a notice to show cause on de-listing of securities of Sateras Resources (Malaysia) Berhad vide its </t>
  </si>
  <si>
    <t xml:space="preserve">MK Golf Resort Berhad, the wholly-owned subsidiary company of MK Associates Sdn Bhd was wound up by the High Court, </t>
  </si>
  <si>
    <t>written and verbal representation to Bursa Malaysia 0n 14th February 2006.  By a letter dated 7 April 2006, Bursa Malaysia</t>
  </si>
  <si>
    <t xml:space="preserve">Berhad notified the Company that upon hearing the appeal of the Company against the decision of the Listing Committee, as </t>
  </si>
  <si>
    <t xml:space="preserve">contained in a letter dated 10 March 2006, to delist the securities of the Company from the Official List, the Appeals </t>
  </si>
  <si>
    <t xml:space="preserve">Committee decided that the matters raised by the Company in its appeal did not justify any reason to depart from the said </t>
  </si>
  <si>
    <t>decision of the Listing Committee.</t>
  </si>
  <si>
    <t xml:space="preserve">with a view to obtaining inter alia, an order of certiorari to quash the said decision on various grounds. In addition, the </t>
  </si>
  <si>
    <t xml:space="preserve">Company filed an application for an interim injunction to restrain Bursa Malaysia from de-listing the securities of the </t>
  </si>
  <si>
    <t>Company pending the disposal of the judicial review proceedings</t>
  </si>
  <si>
    <t xml:space="preserve">for an adjournment of the said hearing and also provided an undertaking through its solicitors not to proceed with the </t>
  </si>
  <si>
    <t xml:space="preserve">letter dated 3 January 2006.  Pursuant to the show cause letter issued by Bursa Malaysia,the Company has made a </t>
  </si>
  <si>
    <t xml:space="preserve">On 12 April 2006, the Company filed proceedings for judicial review in respect of the decision of the Appeals Committee </t>
  </si>
  <si>
    <t>On 19 April 2006, at the hearing of the Company's application for an interim injunction, Bursa Malaysia Berhad requested</t>
  </si>
  <si>
    <t xml:space="preserve">de-listing of the said securities, which based on the letter of Bursar Malaysia Berhad dated 7 April 2006, was due to take </t>
  </si>
  <si>
    <t xml:space="preserve">By a letter dated 19 April 2006, the Company has confirmed that Bursa Malaysia Berhad will not be proceeding with the </t>
  </si>
  <si>
    <t xml:space="preserve">delisting of the said securities from the Official List on 20th April 2006 and also confirmed that no steps will be taken to </t>
  </si>
  <si>
    <t xml:space="preserve">place on 20 April 2006, until the disposal of the Company's  injunction  application.  As a result of the request of Bursa </t>
  </si>
  <si>
    <t>de-list the said securities until the disposal of the Company's injunction application. By a letter dated 19 April 2006, Bursa</t>
  </si>
  <si>
    <t>notice.</t>
  </si>
  <si>
    <t xml:space="preserve">Malaysia has confirmed that the removal of the securities of SATERAS from the Offical List shall be deferred until further </t>
  </si>
  <si>
    <t>any improvement.</t>
  </si>
  <si>
    <t xml:space="preserve">million  in the previous quarter.  The lossess was due to normal operational activities of the group which have not shown </t>
  </si>
  <si>
    <t>Companies Act, 1965 by an order of the High Court on 5th December 2005. A Notice of Appeal has been lodged</t>
  </si>
  <si>
    <t>with the Court of Appeal on 8 December 2005 and the Honourable Court granted a stay order on 27 April 2006.</t>
  </si>
  <si>
    <t>and the Honourable Court granted a stay order on 23 March 2006.</t>
  </si>
  <si>
    <t xml:space="preserve">Kuala Lumpur on 9th February 2006.  A Notice of Appeal has been lodged with the Court of Appeal on 14 February 2006 </t>
  </si>
  <si>
    <t>Malaysia Berhad and based upon its undertaking as referred to above, the matter has been fixed for mention on 28 April</t>
  </si>
  <si>
    <t xml:space="preserve">in the preceding quarter. </t>
  </si>
  <si>
    <t xml:space="preserve">                   Quarterly report on Consolidated results for the period ended 30/6/2006</t>
  </si>
  <si>
    <t>30/6/2006</t>
  </si>
  <si>
    <t>30/6/2005</t>
  </si>
  <si>
    <t>FOR THE QUARTER ENDED 30 JUNE 2006</t>
  </si>
  <si>
    <t xml:space="preserve">3 months quarter </t>
  </si>
  <si>
    <t>ended 30 June  2006</t>
  </si>
  <si>
    <t>ended 30 June  2005</t>
  </si>
  <si>
    <t>3 months ended</t>
  </si>
  <si>
    <t xml:space="preserve"> Annual Financial Report for the year ended 31 March 2006)</t>
  </si>
  <si>
    <t xml:space="preserve"> Financial Report for the year ended 31 March 2006)</t>
  </si>
  <si>
    <t>Annual Financial Report for the year ended 31 March 2006)</t>
  </si>
  <si>
    <t>31/3/2006</t>
  </si>
  <si>
    <t xml:space="preserve">The financial statements for the final quarter ended 30 June 2006 have been prepared using the same </t>
  </si>
  <si>
    <t>preparation of the annual financial statements as at 31 March 2006.</t>
  </si>
  <si>
    <t>b)  There were no investments in quoted shares as at 30 June 2006.</t>
  </si>
  <si>
    <t xml:space="preserve">Company has filed an appeal to the Court of Appeal against the High Court's decision and the Court heard the Company's </t>
  </si>
  <si>
    <t xml:space="preserve">for leave on 4 August 2006.  The leave to appeal was allowed by the Court  and the Company has proceeded to file its </t>
  </si>
  <si>
    <t>The Group borrowings as at 30 June  2006, all in Ringgit Malaysia, are as follows:-</t>
  </si>
  <si>
    <t xml:space="preserve">Contingent liabilities of the Group as at  30 June 2006 comprise the following :-  </t>
  </si>
  <si>
    <t>As at   30 August  2006  the  Group  does  not  have any   financial  instruments  with  off balance sheet risk.</t>
  </si>
  <si>
    <t>All material litigations against the Group as at  30 August 2006 are as summarised in Appendix 1.</t>
  </si>
  <si>
    <t>30 June 2006</t>
  </si>
  <si>
    <t xml:space="preserve">The Financial Statements of the Group and the Company for the year ended 30 June 2006 has not been </t>
  </si>
  <si>
    <t xml:space="preserve">        3 months ended </t>
  </si>
  <si>
    <t>30.6.2006</t>
  </si>
  <si>
    <t>30.6.2005</t>
  </si>
  <si>
    <t xml:space="preserve">Turnover for the current reporting quarter was marginally higher at RM 0.763 million as compared with RM 0.716 million </t>
  </si>
  <si>
    <t>The Group reported a higher loss before taxation of RM 2.752 million in this quarter as compared with RM 2.352</t>
  </si>
  <si>
    <t xml:space="preserve">  Annual Financial Report for the year ended 31 March 2006)</t>
  </si>
  <si>
    <t>2006.   The case was fixed for hearing on 4 July 2006.  On the said date, the Securities Commission applied to be excluded as</t>
  </si>
  <si>
    <t xml:space="preserve">On 14th August 2006, the company was asked to show cause by Bursa Malaysia as to why action should not be taken against </t>
  </si>
  <si>
    <t xml:space="preserve">the Company for not submitting its AR 2005 and AAA 2005 and AAA 2006.  The Company responded accordingly on 21st </t>
  </si>
  <si>
    <t>August 2006.</t>
  </si>
  <si>
    <t xml:space="preserve">as a party to the suit.  Accordingly, the application was mentioned on 17th August 2006 and further adjourned to 6 September </t>
  </si>
  <si>
    <t>2006.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</si>
</sst>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(* #,##0_);_(* \(#,##0\);_(* &quot;-&quot;??_);_(@_)"/>
    <numFmt numFmtId="179" formatCode="_(* #,##0.0_);_(* \(#,##0.0\);_(* &quot;-&quot;??_);_(@_)"/>
    <numFmt numFmtId="180" formatCode="_(* #,##0.000_);_(* \(#,##0.000\);_(* &quot;-&quot;??_);_(@_)"/>
    <numFmt numFmtId="181" formatCode="_(* #,##0.000_);_(* \(#,##0.000\);_(* &quot;-&quot;???_);_(@_)"/>
    <numFmt numFmtId="182" formatCode="_(* #,##0.0000_);_(* \(#,##0.0000\);_(* &quot;-&quot;??_);_(@_)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2"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0"/>
    </font>
    <font>
      <sz val="8"/>
      <name val="Arial"/>
      <family val="0"/>
    </font>
    <font>
      <sz val="12"/>
      <name val="Trebuchet MS"/>
      <family val="2"/>
    </font>
    <font>
      <b/>
      <u val="single"/>
      <sz val="12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i/>
      <sz val="11"/>
      <name val="Trebuchet MS"/>
      <family val="2"/>
    </font>
    <font>
      <sz val="9"/>
      <name val="Trebuchet MS"/>
      <family val="2"/>
    </font>
    <font>
      <b/>
      <u val="single"/>
      <sz val="11"/>
      <name val="Trebuchet MS"/>
      <family val="2"/>
    </font>
    <font>
      <b/>
      <i/>
      <sz val="11"/>
      <name val="Trebuchet MS"/>
      <family val="2"/>
    </font>
    <font>
      <u val="single"/>
      <sz val="12"/>
      <name val="Trebuchet MS"/>
      <family val="2"/>
    </font>
    <font>
      <b/>
      <i/>
      <sz val="12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sz val="8"/>
      <name val="Trebuchet MS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78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 quotePrefix="1">
      <alignment/>
    </xf>
    <xf numFmtId="178" fontId="8" fillId="0" borderId="0" xfId="15" applyNumberFormat="1" applyFont="1" applyFill="1" applyAlignment="1">
      <alignment/>
    </xf>
    <xf numFmtId="178" fontId="8" fillId="0" borderId="0" xfId="15" applyNumberFormat="1" applyFont="1" applyFill="1" applyBorder="1" applyAlignment="1">
      <alignment/>
    </xf>
    <xf numFmtId="178" fontId="8" fillId="0" borderId="1" xfId="15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8" fontId="7" fillId="0" borderId="2" xfId="15" applyNumberFormat="1" applyFont="1" applyFill="1" applyBorder="1" applyAlignment="1">
      <alignment/>
    </xf>
    <xf numFmtId="178" fontId="7" fillId="0" borderId="0" xfId="15" applyNumberFormat="1" applyFont="1" applyFill="1" applyBorder="1" applyAlignment="1">
      <alignment/>
    </xf>
    <xf numFmtId="43" fontId="12" fillId="0" borderId="0" xfId="15" applyFont="1" applyFill="1" applyAlignment="1">
      <alignment/>
    </xf>
    <xf numFmtId="43" fontId="8" fillId="0" borderId="0" xfId="15" applyFont="1" applyFill="1" applyAlignment="1">
      <alignment/>
    </xf>
    <xf numFmtId="182" fontId="8" fillId="0" borderId="0" xfId="15" applyNumberFormat="1" applyFont="1" applyFill="1" applyAlignment="1">
      <alignment/>
    </xf>
    <xf numFmtId="178" fontId="5" fillId="0" borderId="0" xfId="15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3" fontId="7" fillId="0" borderId="0" xfId="15" applyFont="1" applyFill="1" applyAlignment="1">
      <alignment horizontal="centerContinuous"/>
    </xf>
    <xf numFmtId="43" fontId="7" fillId="0" borderId="0" xfId="15" applyFont="1" applyFill="1" applyAlignment="1">
      <alignment horizontal="center"/>
    </xf>
    <xf numFmtId="43" fontId="5" fillId="0" borderId="0" xfId="15" applyFont="1" applyFill="1" applyAlignment="1">
      <alignment/>
    </xf>
    <xf numFmtId="43" fontId="5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0" fontId="13" fillId="0" borderId="0" xfId="0" applyFont="1" applyFill="1" applyBorder="1" applyAlignment="1">
      <alignment/>
    </xf>
    <xf numFmtId="16" fontId="10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43" fontId="8" fillId="0" borderId="0" xfId="15" applyFont="1" applyFill="1" applyBorder="1" applyAlignment="1">
      <alignment horizontal="centerContinuous"/>
    </xf>
    <xf numFmtId="43" fontId="8" fillId="0" borderId="0" xfId="15" applyFont="1" applyFill="1" applyBorder="1" applyAlignment="1">
      <alignment horizontal="center"/>
    </xf>
    <xf numFmtId="43" fontId="8" fillId="0" borderId="4" xfId="15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8" fontId="5" fillId="0" borderId="0" xfId="15" applyNumberFormat="1" applyFont="1" applyFill="1" applyAlignment="1">
      <alignment vertical="center"/>
    </xf>
    <xf numFmtId="0" fontId="5" fillId="0" borderId="0" xfId="0" applyFont="1" applyFill="1" applyAlignment="1" quotePrefix="1">
      <alignment vertical="center"/>
    </xf>
    <xf numFmtId="178" fontId="5" fillId="0" borderId="0" xfId="15" applyNumberFormat="1" applyFont="1" applyAlignment="1">
      <alignment/>
    </xf>
    <xf numFmtId="178" fontId="5" fillId="0" borderId="0" xfId="0" applyNumberFormat="1" applyFont="1" applyFill="1" applyAlignment="1">
      <alignment vertical="center"/>
    </xf>
    <xf numFmtId="37" fontId="5" fillId="0" borderId="0" xfId="19" applyFont="1">
      <alignment/>
      <protection/>
    </xf>
    <xf numFmtId="43" fontId="5" fillId="0" borderId="0" xfId="15" applyNumberFormat="1" applyFont="1" applyFill="1" applyAlignment="1">
      <alignment vertical="center"/>
    </xf>
    <xf numFmtId="43" fontId="5" fillId="0" borderId="0" xfId="15" applyFont="1" applyAlignment="1">
      <alignment/>
    </xf>
    <xf numFmtId="0" fontId="5" fillId="0" borderId="0" xfId="0" applyFont="1" applyFill="1" applyAlignment="1" quotePrefix="1">
      <alignment horizontal="left" vertical="center"/>
    </xf>
    <xf numFmtId="178" fontId="10" fillId="0" borderId="0" xfId="15" applyNumberFormat="1" applyFont="1" applyFill="1" applyAlignment="1">
      <alignment horizontal="centerContinuous" vertical="center"/>
    </xf>
    <xf numFmtId="43" fontId="5" fillId="0" borderId="0" xfId="0" applyNumberFormat="1" applyFont="1" applyFill="1" applyAlignment="1">
      <alignment vertical="center"/>
    </xf>
    <xf numFmtId="43" fontId="5" fillId="0" borderId="0" xfId="15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43" fontId="8" fillId="0" borderId="0" xfId="15" applyNumberFormat="1" applyFont="1" applyFill="1" applyAlignment="1">
      <alignment/>
    </xf>
    <xf numFmtId="180" fontId="8" fillId="0" borderId="0" xfId="15" applyNumberFormat="1" applyFont="1" applyFill="1" applyAlignment="1">
      <alignment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5" fillId="0" borderId="0" xfId="0" applyFont="1" applyAlignment="1">
      <alignment/>
    </xf>
    <xf numFmtId="178" fontId="5" fillId="0" borderId="3" xfId="15" applyNumberFormat="1" applyFont="1" applyBorder="1" applyAlignment="1">
      <alignment/>
    </xf>
    <xf numFmtId="178" fontId="5" fillId="0" borderId="3" xfId="15" applyNumberFormat="1" applyFont="1" applyFill="1" applyBorder="1" applyAlignment="1">
      <alignment vertical="center"/>
    </xf>
    <xf numFmtId="43" fontId="5" fillId="0" borderId="0" xfId="15" applyNumberFormat="1" applyFont="1" applyAlignment="1">
      <alignment/>
    </xf>
    <xf numFmtId="178" fontId="8" fillId="0" borderId="0" xfId="15" applyNumberFormat="1" applyFont="1" applyFill="1" applyAlignment="1">
      <alignment horizontal="centerContinuous"/>
    </xf>
    <xf numFmtId="178" fontId="8" fillId="0" borderId="0" xfId="15" applyNumberFormat="1" applyFont="1" applyFill="1" applyAlignment="1">
      <alignment horizontal="center"/>
    </xf>
    <xf numFmtId="178" fontId="8" fillId="0" borderId="2" xfId="15" applyNumberFormat="1" applyFont="1" applyFill="1" applyBorder="1" applyAlignment="1">
      <alignment/>
    </xf>
    <xf numFmtId="178" fontId="5" fillId="0" borderId="0" xfId="15" applyNumberFormat="1" applyFont="1" applyAlignment="1">
      <alignment horizontal="right"/>
    </xf>
    <xf numFmtId="178" fontId="5" fillId="0" borderId="0" xfId="15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Alignment="1" quotePrefix="1">
      <alignment horizontal="lef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178" fontId="9" fillId="0" borderId="0" xfId="15" applyNumberFormat="1" applyFont="1" applyFill="1" applyBorder="1" applyAlignment="1" quotePrefix="1">
      <alignment horizontal="center"/>
    </xf>
    <xf numFmtId="178" fontId="9" fillId="0" borderId="0" xfId="15" applyNumberFormat="1" applyFont="1" applyFill="1" applyBorder="1" applyAlignment="1">
      <alignment horizontal="center"/>
    </xf>
    <xf numFmtId="178" fontId="9" fillId="0" borderId="2" xfId="15" applyNumberFormat="1" applyFont="1" applyFill="1" applyBorder="1" applyAlignment="1" quotePrefix="1">
      <alignment horizontal="center"/>
    </xf>
    <xf numFmtId="3" fontId="9" fillId="0" borderId="0" xfId="0" applyNumberFormat="1" applyFont="1" applyFill="1" applyBorder="1" applyAlignment="1">
      <alignment/>
    </xf>
    <xf numFmtId="178" fontId="9" fillId="0" borderId="0" xfId="15" applyNumberFormat="1" applyFont="1" applyFill="1" applyAlignment="1">
      <alignment/>
    </xf>
    <xf numFmtId="178" fontId="9" fillId="0" borderId="0" xfId="15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15" fontId="9" fillId="0" borderId="0" xfId="0" applyNumberFormat="1" applyFont="1" applyFill="1" applyAlignment="1">
      <alignment/>
    </xf>
    <xf numFmtId="0" fontId="17" fillId="0" borderId="0" xfId="0" applyFont="1" applyFill="1" applyAlignment="1" quotePrefix="1">
      <alignment/>
    </xf>
    <xf numFmtId="0" fontId="9" fillId="0" borderId="0" xfId="0" applyFont="1" applyFill="1" applyAlignment="1">
      <alignment horizontal="center"/>
    </xf>
    <xf numFmtId="178" fontId="9" fillId="0" borderId="0" xfId="15" applyNumberFormat="1" applyFont="1" applyFill="1" applyAlignment="1">
      <alignment horizontal="center"/>
    </xf>
    <xf numFmtId="182" fontId="9" fillId="0" borderId="0" xfId="15" applyNumberFormat="1" applyFont="1" applyFill="1" applyAlignment="1">
      <alignment/>
    </xf>
    <xf numFmtId="178" fontId="8" fillId="0" borderId="4" xfId="15" applyNumberFormat="1" applyFont="1" applyFill="1" applyBorder="1" applyAlignment="1">
      <alignment/>
    </xf>
    <xf numFmtId="178" fontId="5" fillId="0" borderId="0" xfId="15" applyNumberFormat="1" applyFont="1" applyFill="1" applyBorder="1" applyAlignment="1">
      <alignment/>
    </xf>
    <xf numFmtId="0" fontId="9" fillId="0" borderId="0" xfId="0" applyFont="1" applyFill="1" applyAlignment="1" quotePrefix="1">
      <alignment/>
    </xf>
    <xf numFmtId="178" fontId="9" fillId="0" borderId="0" xfId="15" applyNumberFormat="1" applyFont="1" applyFill="1" applyAlignment="1">
      <alignment/>
    </xf>
    <xf numFmtId="178" fontId="8" fillId="0" borderId="0" xfId="15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9" fillId="0" borderId="0" xfId="15" applyNumberFormat="1" applyFont="1" applyFill="1" applyAlignment="1">
      <alignment/>
    </xf>
    <xf numFmtId="43" fontId="9" fillId="0" borderId="0" xfId="15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15" fontId="17" fillId="0" borderId="0" xfId="0" applyNumberFormat="1" applyFont="1" applyAlignment="1" quotePrefix="1">
      <alignment/>
    </xf>
    <xf numFmtId="37" fontId="9" fillId="0" borderId="0" xfId="0" applyNumberFormat="1" applyFont="1" applyAlignment="1">
      <alignment/>
    </xf>
    <xf numFmtId="178" fontId="9" fillId="0" borderId="0" xfId="15" applyNumberFormat="1" applyFont="1" applyAlignment="1">
      <alignment/>
    </xf>
    <xf numFmtId="178" fontId="9" fillId="0" borderId="0" xfId="15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37" fontId="20" fillId="0" borderId="0" xfId="0" applyNumberFormat="1" applyFont="1" applyAlignment="1">
      <alignment/>
    </xf>
    <xf numFmtId="178" fontId="20" fillId="0" borderId="0" xfId="15" applyNumberFormat="1" applyFont="1" applyAlignment="1">
      <alignment/>
    </xf>
    <xf numFmtId="178" fontId="20" fillId="0" borderId="0" xfId="15" applyNumberFormat="1" applyFont="1" applyAlignment="1">
      <alignment horizontal="center"/>
    </xf>
    <xf numFmtId="178" fontId="20" fillId="0" borderId="3" xfId="15" applyNumberFormat="1" applyFont="1" applyBorder="1" applyAlignment="1">
      <alignment horizontal="center"/>
    </xf>
    <xf numFmtId="178" fontId="20" fillId="0" borderId="2" xfId="15" applyNumberFormat="1" applyFont="1" applyBorder="1" applyAlignment="1">
      <alignment horizontal="center"/>
    </xf>
    <xf numFmtId="178" fontId="20" fillId="0" borderId="5" xfId="15" applyNumberFormat="1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8" fontId="9" fillId="0" borderId="0" xfId="15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9" fillId="0" borderId="0" xfId="0" applyFont="1" applyAlignment="1" quotePrefix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cQ1-2001(wkg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2162175</xdr:colOff>
      <xdr:row>0</xdr:row>
      <xdr:rowOff>47625</xdr:rowOff>
    </xdr:from>
    <xdr:to>
      <xdr:col>6</xdr:col>
      <xdr:colOff>161925</xdr:colOff>
      <xdr:row>7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7625"/>
          <a:ext cx="3286125" cy="17526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190500</xdr:rowOff>
    </xdr:from>
    <xdr:to>
      <xdr:col>8</xdr:col>
      <xdr:colOff>485775</xdr:colOff>
      <xdr:row>9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90500"/>
          <a:ext cx="3286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6</xdr:col>
      <xdr:colOff>1028700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32861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19050</xdr:rowOff>
    </xdr:from>
    <xdr:to>
      <xdr:col>3</xdr:col>
      <xdr:colOff>533400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9050"/>
          <a:ext cx="35814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Announcement\Anc0603\AncQ2-YE030902-working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Announcement\Anc122003\AncQ3-Dec2003-working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YE%202005\Anc062004\AncQ1-Jun2004-working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YE%202005\Anc032005\AncQ4-MAR%202005-working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mon%20chiew\My%20Documents\ANNOUNCEMENT\2nd%20QTR%2030092005\3rd%20QTR%2031122005\4th%20Qtr%2031032006\1st%20Qtr%20YE%2030062007\AncQ4-MAR%202006-working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mon%20chiew\My%20Documents\ANNOUNCEMENT\2nd%20QTR%2030092005\3rd%20QTR%2031122005\4th%20Qtr%2031032006\1st%20Qtr%20YE%2030062007\AncQ1-JUN%202006-work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Income Statement"/>
      <sheetName val="Equity"/>
      <sheetName val="Cash flow"/>
      <sheetName val="Segment reporting"/>
      <sheetName val="Contigent liabilities"/>
      <sheetName val="Loan"/>
    </sheetNames>
    <sheetDataSet>
      <sheetData sheetId="2">
        <row r="36">
          <cell r="C36" t="str">
            <v>Nil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heet2"/>
      <sheetName val="v2"/>
      <sheetName val="PL"/>
      <sheetName val="Income Statement"/>
      <sheetName val="Equity"/>
      <sheetName val="Cash flow"/>
      <sheetName val="cf2"/>
      <sheetName val="Segment reporting"/>
      <sheetName val="Contigent liabilities"/>
      <sheetName val="Loan"/>
      <sheetName val="Segment Report"/>
    </sheetNames>
    <sheetDataSet>
      <sheetData sheetId="4">
        <row r="31">
          <cell r="D31">
            <v>0</v>
          </cell>
        </row>
      </sheetData>
      <sheetData sheetId="5">
        <row r="14">
          <cell r="C14">
            <v>0</v>
          </cell>
          <cell r="E14">
            <v>0</v>
          </cell>
          <cell r="G14">
            <v>0</v>
          </cell>
        </row>
        <row r="23">
          <cell r="C23">
            <v>0</v>
          </cell>
          <cell r="E23">
            <v>0</v>
          </cell>
          <cell r="G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heet2"/>
      <sheetName val="PL"/>
      <sheetName val="Income Statement"/>
      <sheetName val="Equity"/>
      <sheetName val="Cash flow"/>
      <sheetName val="Segment reporting"/>
      <sheetName val="Contigent liabilities"/>
      <sheetName val="Loan"/>
      <sheetName val="Segment Report"/>
    </sheetNames>
    <sheetDataSet>
      <sheetData sheetId="3">
        <row r="27">
          <cell r="G2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heet2"/>
      <sheetName val="PL"/>
      <sheetName val="Income Statement"/>
      <sheetName val="Equity"/>
      <sheetName val="Cash flow"/>
      <sheetName val="Segment reporting"/>
      <sheetName val="Contigent liabilities"/>
      <sheetName val="Loan"/>
      <sheetName val="Segment Report"/>
    </sheetNames>
    <sheetDataSet>
      <sheetData sheetId="5">
        <row r="16">
          <cell r="K16">
            <v>0</v>
          </cell>
        </row>
      </sheetData>
      <sheetData sheetId="9">
        <row r="39">
          <cell r="D3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heet2"/>
      <sheetName val="PL"/>
      <sheetName val="Income Statement"/>
      <sheetName val="Equity"/>
      <sheetName val="Cash flow"/>
      <sheetName val="Contigent liabilities"/>
      <sheetName val="Loan"/>
      <sheetName val="Segment wkg"/>
      <sheetName val="Segment Report"/>
    </sheetNames>
    <sheetDataSet>
      <sheetData sheetId="0">
        <row r="45">
          <cell r="C4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heet2"/>
      <sheetName val="PL"/>
      <sheetName val="Income Statement"/>
      <sheetName val="Equity"/>
      <sheetName val="Cash flow"/>
      <sheetName val="Contigent liabilities"/>
      <sheetName val="Loan"/>
      <sheetName val="Segment wkg"/>
      <sheetName val="Segment Report"/>
    </sheetNames>
    <sheetDataSet>
      <sheetData sheetId="0">
        <row r="6">
          <cell r="C6">
            <v>41880.26520999999</v>
          </cell>
          <cell r="I6">
            <v>42190</v>
          </cell>
        </row>
        <row r="8">
          <cell r="C8">
            <v>4235.65249</v>
          </cell>
          <cell r="I8">
            <v>4326</v>
          </cell>
        </row>
        <row r="9">
          <cell r="C9">
            <v>160</v>
          </cell>
          <cell r="I9">
            <v>160</v>
          </cell>
        </row>
        <row r="16">
          <cell r="C16">
            <v>3619.8178</v>
          </cell>
          <cell r="I16">
            <v>3620</v>
          </cell>
        </row>
        <row r="17">
          <cell r="C17">
            <v>89952.10672999998</v>
          </cell>
          <cell r="I17">
            <v>89952.10672999998</v>
          </cell>
        </row>
        <row r="19">
          <cell r="C19">
            <v>12533.139850000001</v>
          </cell>
          <cell r="I19">
            <v>12533</v>
          </cell>
        </row>
        <row r="20">
          <cell r="C20">
            <v>8597.129649999999</v>
          </cell>
          <cell r="I20">
            <v>8602</v>
          </cell>
        </row>
        <row r="22">
          <cell r="C22">
            <v>32.86820999999996</v>
          </cell>
          <cell r="I22">
            <v>33</v>
          </cell>
        </row>
        <row r="23">
          <cell r="C23">
            <v>26.95822</v>
          </cell>
          <cell r="I23">
            <v>27</v>
          </cell>
        </row>
        <row r="24">
          <cell r="C24">
            <v>54.66467999999999</v>
          </cell>
          <cell r="I24">
            <v>75</v>
          </cell>
        </row>
        <row r="28">
          <cell r="C28">
            <v>11184.172359999999</v>
          </cell>
          <cell r="I28">
            <v>11184</v>
          </cell>
        </row>
        <row r="29">
          <cell r="C29">
            <v>67407.08335</v>
          </cell>
          <cell r="I29">
            <v>67457</v>
          </cell>
        </row>
        <row r="31">
          <cell r="C31">
            <v>135523.23030000002</v>
          </cell>
          <cell r="I31">
            <v>133370</v>
          </cell>
        </row>
        <row r="32">
          <cell r="C32">
            <v>31995.102930000005</v>
          </cell>
          <cell r="I32">
            <v>31772</v>
          </cell>
        </row>
        <row r="40">
          <cell r="C40">
            <v>200841</v>
          </cell>
          <cell r="I40">
            <v>200841</v>
          </cell>
        </row>
        <row r="42">
          <cell r="C42">
            <v>108344</v>
          </cell>
          <cell r="I42">
            <v>108344</v>
          </cell>
        </row>
        <row r="44">
          <cell r="C44">
            <v>451.0167000000002</v>
          </cell>
          <cell r="I44">
            <v>451</v>
          </cell>
        </row>
        <row r="46">
          <cell r="C46">
            <v>-412064.88703999994</v>
          </cell>
          <cell r="I46">
            <v>-409313</v>
          </cell>
        </row>
        <row r="49">
          <cell r="C49">
            <v>2923.866</v>
          </cell>
          <cell r="I49">
            <v>2924</v>
          </cell>
        </row>
        <row r="55">
          <cell r="C55">
            <v>-8645.019</v>
          </cell>
          <cell r="I55">
            <v>-8645</v>
          </cell>
        </row>
        <row r="57">
          <cell r="C57">
            <v>-5843.5064</v>
          </cell>
          <cell r="I57">
            <v>-5844</v>
          </cell>
        </row>
      </sheetData>
      <sheetData sheetId="3">
        <row r="9">
          <cell r="F9">
            <v>762.91552</v>
          </cell>
        </row>
        <row r="11">
          <cell r="F11">
            <v>-1268.7969699999999</v>
          </cell>
        </row>
        <row r="13">
          <cell r="F13">
            <v>2.7554499999999997</v>
          </cell>
        </row>
        <row r="17">
          <cell r="F17">
            <v>-2158.92271</v>
          </cell>
        </row>
        <row r="21">
          <cell r="F21">
            <v>-89.93150999999999</v>
          </cell>
        </row>
      </sheetData>
      <sheetData sheetId="4">
        <row r="13">
          <cell r="C13">
            <v>200841</v>
          </cell>
          <cell r="E13">
            <v>108343</v>
          </cell>
          <cell r="G13">
            <v>451</v>
          </cell>
          <cell r="M13">
            <v>-409312</v>
          </cell>
        </row>
        <row r="22">
          <cell r="C22">
            <v>200841</v>
          </cell>
          <cell r="E22">
            <v>108343</v>
          </cell>
          <cell r="G22">
            <v>451</v>
          </cell>
          <cell r="M22">
            <v>-398999</v>
          </cell>
        </row>
        <row r="23">
          <cell r="M23">
            <v>-2591</v>
          </cell>
        </row>
      </sheetData>
      <sheetData sheetId="5">
        <row r="8">
          <cell r="K8">
            <v>-2752</v>
          </cell>
        </row>
        <row r="11">
          <cell r="K11">
            <v>157.06473</v>
          </cell>
        </row>
        <row r="15">
          <cell r="K15">
            <v>89.93150999999999</v>
          </cell>
        </row>
        <row r="17">
          <cell r="K17">
            <v>2158.92271</v>
          </cell>
        </row>
        <row r="27">
          <cell r="M27">
            <v>-138.26950000000033</v>
          </cell>
        </row>
        <row r="30">
          <cell r="M30">
            <v>-49.74429000000055</v>
          </cell>
        </row>
        <row r="48">
          <cell r="K48">
            <v>-11340</v>
          </cell>
        </row>
      </sheetData>
      <sheetData sheetId="6">
        <row r="11">
          <cell r="F11">
            <v>-1330003.4356892502</v>
          </cell>
        </row>
        <row r="17">
          <cell r="F17">
            <v>318000</v>
          </cell>
        </row>
        <row r="18">
          <cell r="F18">
            <v>299000</v>
          </cell>
        </row>
      </sheetData>
      <sheetData sheetId="7">
        <row r="8">
          <cell r="P8">
            <v>3874080.7</v>
          </cell>
        </row>
        <row r="9">
          <cell r="P9">
            <v>8081999.26</v>
          </cell>
        </row>
        <row r="14">
          <cell r="P14">
            <v>87323350.64</v>
          </cell>
        </row>
        <row r="16">
          <cell r="P16">
            <v>5887042.5</v>
          </cell>
        </row>
        <row r="22">
          <cell r="P22">
            <v>30356757.2</v>
          </cell>
        </row>
        <row r="31">
          <cell r="P31">
            <v>167142.23030000002</v>
          </cell>
        </row>
      </sheetData>
      <sheetData sheetId="9">
        <row r="12">
          <cell r="B12">
            <v>525.1209699999999</v>
          </cell>
          <cell r="C12">
            <v>0</v>
          </cell>
          <cell r="D12">
            <v>0</v>
          </cell>
          <cell r="E12">
            <v>0</v>
          </cell>
          <cell r="F12">
            <v>240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6">
          <cell r="B16">
            <v>-173.96903000000003</v>
          </cell>
          <cell r="C16">
            <v>-2.05</v>
          </cell>
          <cell r="D16">
            <v>-256.74318</v>
          </cell>
          <cell r="E16">
            <v>-98.64404000000002</v>
          </cell>
          <cell r="F16">
            <v>32.055</v>
          </cell>
          <cell r="G16">
            <v>-3.6875</v>
          </cell>
        </row>
        <row r="17">
          <cell r="H17">
            <v>0</v>
          </cell>
        </row>
        <row r="19">
          <cell r="H19">
            <v>-2158.92271</v>
          </cell>
        </row>
        <row r="21">
          <cell r="H21">
            <v>-89.93150999999999</v>
          </cell>
        </row>
        <row r="28">
          <cell r="B28">
            <v>41756.80818</v>
          </cell>
          <cell r="C28">
            <v>2.3851999999999998</v>
          </cell>
          <cell r="D28">
            <v>107163.85434</v>
          </cell>
          <cell r="E28">
            <v>8133.087429999996</v>
          </cell>
          <cell r="F28">
            <v>80.84658</v>
          </cell>
          <cell r="G28">
            <v>0.101</v>
          </cell>
        </row>
        <row r="30">
          <cell r="H30">
            <v>4235.65249</v>
          </cell>
        </row>
        <row r="33">
          <cell r="B33">
            <v>12037.242669999998</v>
          </cell>
          <cell r="C33">
            <v>8304.051619999998</v>
          </cell>
          <cell r="D33">
            <v>163507.85176</v>
          </cell>
          <cell r="E33">
            <v>26714.401619999997</v>
          </cell>
          <cell r="F33">
            <v>9459.97309</v>
          </cell>
          <cell r="G33">
            <v>425.51325</v>
          </cell>
        </row>
        <row r="34">
          <cell r="H34">
            <v>37838.60933000001</v>
          </cell>
        </row>
        <row r="37">
          <cell r="B37">
            <v>145.731</v>
          </cell>
          <cell r="D37">
            <v>11.33373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95"/>
  <sheetViews>
    <sheetView zoomScale="75" zoomScaleNormal="75" workbookViewId="0" topLeftCell="A34">
      <selection activeCell="I66" sqref="I66"/>
    </sheetView>
  </sheetViews>
  <sheetFormatPr defaultColWidth="9.00390625" defaultRowHeight="14.25"/>
  <cols>
    <col min="1" max="1" width="38.125" style="46" customWidth="1"/>
    <col min="2" max="2" width="2.50390625" style="46" customWidth="1"/>
    <col min="3" max="3" width="10.125" style="46" bestFit="1" customWidth="1"/>
    <col min="4" max="4" width="1.00390625" style="46" customWidth="1"/>
    <col min="5" max="5" width="16.625" style="46" bestFit="1" customWidth="1"/>
    <col min="6" max="6" width="1.00390625" style="46" customWidth="1"/>
    <col min="7" max="7" width="10.125" style="46" bestFit="1" customWidth="1"/>
    <col min="8" max="8" width="1.00390625" style="46" customWidth="1"/>
    <col min="9" max="9" width="16.625" style="46" bestFit="1" customWidth="1"/>
    <col min="10" max="10" width="1.00390625" style="46" customWidth="1"/>
    <col min="11" max="16384" width="9.00390625" style="46" customWidth="1"/>
  </cols>
  <sheetData>
    <row r="1" ht="18"/>
    <row r="2" ht="18"/>
    <row r="3" ht="18"/>
    <row r="4" ht="18"/>
    <row r="5" spans="1:9" ht="18">
      <c r="A5" s="43"/>
      <c r="B5" s="45"/>
      <c r="C5" s="45"/>
      <c r="D5" s="45"/>
      <c r="E5" s="45"/>
      <c r="F5" s="45"/>
      <c r="G5" s="45"/>
      <c r="H5" s="45"/>
      <c r="I5" s="45"/>
    </row>
    <row r="6" spans="1:9" ht="18">
      <c r="A6" s="43"/>
      <c r="B6" s="45"/>
      <c r="C6" s="45"/>
      <c r="D6" s="45"/>
      <c r="E6" s="45"/>
      <c r="F6" s="45"/>
      <c r="G6" s="45"/>
      <c r="H6" s="45"/>
      <c r="I6" s="45"/>
    </row>
    <row r="7" spans="1:9" ht="18">
      <c r="A7" s="43"/>
      <c r="B7" s="45"/>
      <c r="C7" s="45"/>
      <c r="D7" s="45"/>
      <c r="E7" s="45"/>
      <c r="F7" s="45"/>
      <c r="G7" s="45"/>
      <c r="H7" s="45"/>
      <c r="I7" s="45"/>
    </row>
    <row r="8" spans="1:9" ht="18">
      <c r="A8" s="43"/>
      <c r="B8" s="45"/>
      <c r="C8" s="45"/>
      <c r="D8" s="45"/>
      <c r="E8" s="45"/>
      <c r="F8" s="45"/>
      <c r="G8" s="45"/>
      <c r="H8" s="45"/>
      <c r="I8" s="45"/>
    </row>
    <row r="9" spans="1:9" ht="18">
      <c r="A9" s="45"/>
      <c r="B9" s="45"/>
      <c r="C9" s="45"/>
      <c r="D9" s="45"/>
      <c r="E9" s="45"/>
      <c r="F9" s="45"/>
      <c r="G9" s="45"/>
      <c r="H9" s="45"/>
      <c r="I9" s="45"/>
    </row>
    <row r="10" ht="7.5" customHeight="1"/>
    <row r="11" spans="1:9" ht="18">
      <c r="A11" s="47" t="s">
        <v>21</v>
      </c>
      <c r="B11" s="45"/>
      <c r="C11" s="45"/>
      <c r="D11" s="45"/>
      <c r="E11" s="45"/>
      <c r="F11" s="45"/>
      <c r="G11" s="45"/>
      <c r="H11" s="45"/>
      <c r="I11" s="45"/>
    </row>
    <row r="12" ht="7.5" customHeight="1"/>
    <row r="13" spans="1:9" ht="18">
      <c r="A13" s="45" t="s">
        <v>386</v>
      </c>
      <c r="B13" s="45"/>
      <c r="C13" s="45"/>
      <c r="D13" s="45"/>
      <c r="E13" s="45"/>
      <c r="F13" s="45"/>
      <c r="G13" s="45"/>
      <c r="H13" s="45"/>
      <c r="I13" s="45"/>
    </row>
    <row r="14" spans="1:9" ht="18">
      <c r="A14" s="45" t="s">
        <v>22</v>
      </c>
      <c r="B14" s="45"/>
      <c r="C14" s="45"/>
      <c r="D14" s="45"/>
      <c r="E14" s="45"/>
      <c r="F14" s="45"/>
      <c r="G14" s="45"/>
      <c r="H14" s="45"/>
      <c r="I14" s="45"/>
    </row>
    <row r="15" ht="7.5" customHeight="1"/>
    <row r="16" spans="1:9" ht="16.5" customHeight="1">
      <c r="A16" s="47" t="s">
        <v>118</v>
      </c>
      <c r="B16" s="45"/>
      <c r="C16" s="45"/>
      <c r="D16" s="45"/>
      <c r="E16" s="45"/>
      <c r="F16" s="45"/>
      <c r="G16" s="45"/>
      <c r="H16" s="45"/>
      <c r="I16" s="45"/>
    </row>
    <row r="17" ht="7.5" customHeight="1"/>
    <row r="18" spans="2:9" ht="13.5" customHeight="1">
      <c r="B18" s="48"/>
      <c r="C18" s="43" t="s">
        <v>23</v>
      </c>
      <c r="D18" s="44"/>
      <c r="E18" s="44"/>
      <c r="F18" s="45"/>
      <c r="G18" s="43" t="s">
        <v>24</v>
      </c>
      <c r="H18" s="44"/>
      <c r="I18" s="44"/>
    </row>
    <row r="19" spans="2:9" ht="13.5" customHeight="1">
      <c r="B19" s="48"/>
      <c r="C19" s="49" t="s">
        <v>72</v>
      </c>
      <c r="D19" s="49"/>
      <c r="E19" s="45" t="s">
        <v>74</v>
      </c>
      <c r="G19" s="49" t="s">
        <v>72</v>
      </c>
      <c r="I19" s="45" t="s">
        <v>74</v>
      </c>
    </row>
    <row r="20" spans="2:9" ht="13.5" customHeight="1">
      <c r="B20" s="48"/>
      <c r="C20" s="49" t="s">
        <v>73</v>
      </c>
      <c r="D20" s="49"/>
      <c r="E20" s="45" t="s">
        <v>75</v>
      </c>
      <c r="G20" s="49" t="s">
        <v>73</v>
      </c>
      <c r="I20" s="45" t="s">
        <v>75</v>
      </c>
    </row>
    <row r="21" spans="2:9" ht="13.5" customHeight="1">
      <c r="B21" s="48"/>
      <c r="C21" s="45" t="s">
        <v>1</v>
      </c>
      <c r="D21" s="45"/>
      <c r="E21" s="45" t="s">
        <v>1</v>
      </c>
      <c r="G21" s="45" t="s">
        <v>76</v>
      </c>
      <c r="I21" s="45" t="s">
        <v>77</v>
      </c>
    </row>
    <row r="22" spans="2:9" ht="13.5" customHeight="1">
      <c r="B22" s="48"/>
      <c r="C22" s="45"/>
      <c r="D22" s="45"/>
      <c r="E22" s="45"/>
      <c r="G22" s="45"/>
      <c r="I22" s="45"/>
    </row>
    <row r="23" spans="2:9" ht="13.5" customHeight="1">
      <c r="B23" s="50"/>
      <c r="C23" s="44" t="s">
        <v>387</v>
      </c>
      <c r="D23" s="44"/>
      <c r="E23" s="44" t="s">
        <v>388</v>
      </c>
      <c r="G23" s="44" t="s">
        <v>387</v>
      </c>
      <c r="H23" s="44"/>
      <c r="I23" s="44" t="s">
        <v>388</v>
      </c>
    </row>
    <row r="24" spans="2:9" ht="13.5" customHeight="1">
      <c r="B24" s="48"/>
      <c r="C24" s="45" t="s">
        <v>2</v>
      </c>
      <c r="D24" s="45"/>
      <c r="E24" s="45" t="s">
        <v>2</v>
      </c>
      <c r="G24" s="45" t="s">
        <v>2</v>
      </c>
      <c r="I24" s="45" t="s">
        <v>2</v>
      </c>
    </row>
    <row r="25" spans="2:9" ht="13.5" customHeight="1">
      <c r="B25" s="48"/>
      <c r="C25" s="45"/>
      <c r="D25" s="45"/>
      <c r="E25" s="45"/>
      <c r="G25" s="45"/>
      <c r="I25" s="45"/>
    </row>
    <row r="26" ht="18" customHeight="1">
      <c r="E26" s="51"/>
    </row>
    <row r="27" spans="1:9" ht="18" customHeight="1">
      <c r="A27" s="68" t="s">
        <v>78</v>
      </c>
      <c r="C27" s="53">
        <f>+'[6]Income Statement'!$F$9</f>
        <v>762.91552</v>
      </c>
      <c r="D27" s="51"/>
      <c r="E27" s="51">
        <v>962</v>
      </c>
      <c r="F27" s="51"/>
      <c r="G27" s="53">
        <f>+'[6]Income Statement'!$F$9</f>
        <v>762.91552</v>
      </c>
      <c r="H27" s="51"/>
      <c r="I27" s="51">
        <v>962</v>
      </c>
    </row>
    <row r="28" spans="1:9" ht="18" customHeight="1">
      <c r="A28" s="68"/>
      <c r="C28" s="53"/>
      <c r="D28" s="51"/>
      <c r="E28" s="51"/>
      <c r="F28" s="51"/>
      <c r="G28" s="51"/>
      <c r="H28" s="51"/>
      <c r="I28" s="51"/>
    </row>
    <row r="29" spans="1:9" ht="18" customHeight="1">
      <c r="A29" s="68" t="s">
        <v>148</v>
      </c>
      <c r="C29" s="53">
        <f>+'[6]Income Statement'!$F$11</f>
        <v>-1268.7969699999999</v>
      </c>
      <c r="D29" s="51"/>
      <c r="E29" s="51">
        <v>-1405</v>
      </c>
      <c r="F29" s="51"/>
      <c r="G29" s="53">
        <f>+'[6]Income Statement'!$F$11</f>
        <v>-1268.7969699999999</v>
      </c>
      <c r="H29" s="51"/>
      <c r="I29" s="51">
        <v>-1405</v>
      </c>
    </row>
    <row r="30" spans="1:9" ht="18" customHeight="1">
      <c r="A30" s="68"/>
      <c r="C30" s="53"/>
      <c r="D30" s="51"/>
      <c r="E30" s="51"/>
      <c r="F30" s="51"/>
      <c r="G30" s="51"/>
      <c r="H30" s="51"/>
      <c r="I30" s="51"/>
    </row>
    <row r="31" spans="1:9" ht="18" customHeight="1">
      <c r="A31" s="68" t="s">
        <v>149</v>
      </c>
      <c r="C31" s="53">
        <f>+'[6]Income Statement'!$F$13</f>
        <v>2.7554499999999997</v>
      </c>
      <c r="D31" s="51"/>
      <c r="E31" s="51">
        <v>6</v>
      </c>
      <c r="F31" s="51"/>
      <c r="G31" s="53">
        <f>+'[6]Income Statement'!$F$13</f>
        <v>2.7554499999999997</v>
      </c>
      <c r="H31" s="51"/>
      <c r="I31" s="51">
        <v>6</v>
      </c>
    </row>
    <row r="32" spans="1:9" ht="18" customHeight="1">
      <c r="A32" s="68"/>
      <c r="C32" s="69"/>
      <c r="D32" s="51"/>
      <c r="E32" s="70"/>
      <c r="F32" s="51"/>
      <c r="G32" s="70"/>
      <c r="H32" s="51"/>
      <c r="I32" s="70"/>
    </row>
    <row r="33" spans="1:9" ht="18" customHeight="1">
      <c r="A33" s="68" t="s">
        <v>150</v>
      </c>
      <c r="C33" s="53">
        <f>SUM(C27:C31)</f>
        <v>-503.12599999999986</v>
      </c>
      <c r="D33" s="51"/>
      <c r="E33" s="53">
        <f>SUM(E27:E31)</f>
        <v>-437</v>
      </c>
      <c r="F33" s="51"/>
      <c r="G33" s="53">
        <f>SUM(G27:G31)</f>
        <v>-503.12599999999986</v>
      </c>
      <c r="H33" s="51"/>
      <c r="I33" s="53">
        <f>SUM(I27:I31)</f>
        <v>-437</v>
      </c>
    </row>
    <row r="34" spans="1:9" ht="18" customHeight="1">
      <c r="A34" s="68"/>
      <c r="C34" s="53"/>
      <c r="D34" s="51"/>
      <c r="E34" s="51"/>
      <c r="F34" s="51"/>
      <c r="G34" s="51"/>
      <c r="H34" s="51"/>
      <c r="I34" s="51"/>
    </row>
    <row r="35" spans="1:9" ht="18" customHeight="1">
      <c r="A35" s="68" t="s">
        <v>79</v>
      </c>
      <c r="C35" s="53">
        <f>+'[6]Income Statement'!$F$17</f>
        <v>-2158.92271</v>
      </c>
      <c r="D35" s="51"/>
      <c r="E35" s="51">
        <v>-2125</v>
      </c>
      <c r="F35" s="51"/>
      <c r="G35" s="53">
        <f>+'[6]Income Statement'!$F$17</f>
        <v>-2158.92271</v>
      </c>
      <c r="H35" s="51"/>
      <c r="I35" s="51">
        <v>-2125</v>
      </c>
    </row>
    <row r="36" spans="1:9" ht="18" customHeight="1">
      <c r="A36" s="68"/>
      <c r="C36" s="69"/>
      <c r="D36" s="51"/>
      <c r="E36" s="70"/>
      <c r="F36" s="51"/>
      <c r="G36" s="70"/>
      <c r="H36" s="51"/>
      <c r="I36" s="70"/>
    </row>
    <row r="37" spans="1:9" ht="18" customHeight="1">
      <c r="A37" s="68" t="s">
        <v>151</v>
      </c>
      <c r="C37" s="53">
        <f>SUM(C33:C36)</f>
        <v>-2662.0487099999996</v>
      </c>
      <c r="D37" s="51"/>
      <c r="E37" s="53">
        <f>SUM(E33:E36)</f>
        <v>-2562</v>
      </c>
      <c r="F37" s="51"/>
      <c r="G37" s="53">
        <f>SUM(G33:G36)</f>
        <v>-2662.0487099999996</v>
      </c>
      <c r="H37" s="51"/>
      <c r="I37" s="53">
        <f>SUM(I33:I36)</f>
        <v>-2562</v>
      </c>
    </row>
    <row r="38" spans="1:11" ht="18" customHeight="1">
      <c r="A38" s="68"/>
      <c r="C38" s="51"/>
      <c r="D38" s="51"/>
      <c r="E38" s="51"/>
      <c r="F38" s="51"/>
      <c r="G38" s="51"/>
      <c r="H38" s="51"/>
      <c r="I38" s="51"/>
      <c r="K38" s="54"/>
    </row>
    <row r="39" spans="1:9" ht="18" customHeight="1">
      <c r="A39" s="68" t="s">
        <v>299</v>
      </c>
      <c r="C39" s="53">
        <f>+'[6]Income Statement'!$F$21</f>
        <v>-89.93150999999999</v>
      </c>
      <c r="D39" s="51"/>
      <c r="E39" s="51">
        <v>-29</v>
      </c>
      <c r="F39" s="51"/>
      <c r="G39" s="53">
        <f>+'[6]Income Statement'!$F$21</f>
        <v>-89.93150999999999</v>
      </c>
      <c r="H39" s="51"/>
      <c r="I39" s="51">
        <v>-29</v>
      </c>
    </row>
    <row r="40" spans="1:9" ht="18" customHeight="1">
      <c r="A40" s="68"/>
      <c r="C40" s="69"/>
      <c r="D40" s="51"/>
      <c r="E40" s="70"/>
      <c r="F40" s="51"/>
      <c r="G40" s="70"/>
      <c r="H40" s="51"/>
      <c r="I40" s="70"/>
    </row>
    <row r="41" spans="1:9" ht="18" customHeight="1">
      <c r="A41" s="68" t="s">
        <v>152</v>
      </c>
      <c r="C41" s="53">
        <f>SUM(C37:C40)</f>
        <v>-2751.9802199999995</v>
      </c>
      <c r="D41" s="51"/>
      <c r="E41" s="53">
        <f>SUM(E37:E40)</f>
        <v>-2591</v>
      </c>
      <c r="F41" s="51"/>
      <c r="G41" s="53">
        <f>SUM(G37:G40)</f>
        <v>-2751.9802199999995</v>
      </c>
      <c r="H41" s="51"/>
      <c r="I41" s="53">
        <f>SUM(I37:I40)</f>
        <v>-2591</v>
      </c>
    </row>
    <row r="42" spans="1:9" ht="18" customHeight="1">
      <c r="A42" s="68"/>
      <c r="C42" s="51"/>
      <c r="D42" s="51"/>
      <c r="E42" s="51"/>
      <c r="F42" s="51"/>
      <c r="G42" s="51"/>
      <c r="H42" s="51"/>
      <c r="I42" s="51"/>
    </row>
    <row r="43" spans="1:9" ht="18" customHeight="1">
      <c r="A43" s="68" t="s">
        <v>25</v>
      </c>
      <c r="C43" s="53">
        <f>+'[3]Income Statement'!$G$26+'[3]Income Statement'!$G$27</f>
        <v>0</v>
      </c>
      <c r="D43" s="51"/>
      <c r="E43" s="51">
        <v>0</v>
      </c>
      <c r="F43" s="51"/>
      <c r="G43" s="53">
        <v>0</v>
      </c>
      <c r="H43" s="51"/>
      <c r="I43" s="51">
        <v>0</v>
      </c>
    </row>
    <row r="44" spans="1:9" ht="18" customHeight="1">
      <c r="A44" s="68"/>
      <c r="C44" s="70"/>
      <c r="D44" s="51"/>
      <c r="E44" s="70"/>
      <c r="F44" s="51"/>
      <c r="G44" s="70"/>
      <c r="H44" s="51"/>
      <c r="I44" s="70"/>
    </row>
    <row r="45" spans="1:9" ht="18" customHeight="1">
      <c r="A45" s="68" t="s">
        <v>153</v>
      </c>
      <c r="C45" s="53">
        <f>SUM(C41:C44)</f>
        <v>-2751.9802199999995</v>
      </c>
      <c r="D45" s="51"/>
      <c r="E45" s="53">
        <f>SUM(E41:E44)</f>
        <v>-2591</v>
      </c>
      <c r="F45" s="51"/>
      <c r="G45" s="53">
        <f>SUM(G41:G44)</f>
        <v>-2751.9802199999995</v>
      </c>
      <c r="H45" s="51"/>
      <c r="I45" s="53">
        <f>SUM(I41:I44)</f>
        <v>-2591</v>
      </c>
    </row>
    <row r="46" spans="1:9" ht="18" customHeight="1">
      <c r="A46" s="68"/>
      <c r="C46" s="53"/>
      <c r="D46" s="51"/>
      <c r="E46" s="51"/>
      <c r="F46" s="51"/>
      <c r="G46" s="51"/>
      <c r="H46" s="51"/>
      <c r="I46" s="51"/>
    </row>
    <row r="47" spans="1:9" ht="18" customHeight="1">
      <c r="A47" s="68" t="s">
        <v>154</v>
      </c>
      <c r="C47" s="53">
        <f>+'[3]Income Statement'!$C$31</f>
        <v>0</v>
      </c>
      <c r="D47" s="51"/>
      <c r="E47" s="51">
        <v>0</v>
      </c>
      <c r="F47" s="51"/>
      <c r="G47" s="53">
        <f>+'[2]Income Statement'!$D$31</f>
        <v>0</v>
      </c>
      <c r="H47" s="51"/>
      <c r="I47" s="51">
        <v>0</v>
      </c>
    </row>
    <row r="48" spans="1:9" ht="18" customHeight="1">
      <c r="A48" s="68"/>
      <c r="C48" s="70"/>
      <c r="D48" s="51"/>
      <c r="E48" s="70"/>
      <c r="F48" s="51"/>
      <c r="G48" s="70"/>
      <c r="H48" s="51"/>
      <c r="I48" s="70"/>
    </row>
    <row r="49" spans="1:9" ht="18" customHeight="1">
      <c r="A49" s="68" t="s">
        <v>155</v>
      </c>
      <c r="C49" s="53">
        <f>SUM(C45:C48)</f>
        <v>-2751.9802199999995</v>
      </c>
      <c r="D49" s="51"/>
      <c r="E49" s="53">
        <f>SUM(E45:E48)</f>
        <v>-2591</v>
      </c>
      <c r="F49" s="51"/>
      <c r="G49" s="53">
        <f>SUM(G45:G48)</f>
        <v>-2751.9802199999995</v>
      </c>
      <c r="H49" s="51"/>
      <c r="I49" s="53">
        <f>SUM(I45:I48)</f>
        <v>-2591</v>
      </c>
    </row>
    <row r="50" spans="1:9" ht="18" customHeight="1">
      <c r="A50" s="68"/>
      <c r="C50" s="53"/>
      <c r="D50" s="51"/>
      <c r="E50" s="51"/>
      <c r="F50" s="51"/>
      <c r="G50" s="51"/>
      <c r="H50" s="51"/>
      <c r="I50" s="51"/>
    </row>
    <row r="51" spans="1:9" ht="18" customHeight="1">
      <c r="A51" s="68" t="s">
        <v>156</v>
      </c>
      <c r="C51" s="53"/>
      <c r="D51" s="51"/>
      <c r="E51" s="51"/>
      <c r="F51" s="51"/>
      <c r="G51" s="51"/>
      <c r="H51" s="51"/>
      <c r="I51" s="51"/>
    </row>
    <row r="52" spans="1:9" ht="18" customHeight="1">
      <c r="A52" s="68" t="s">
        <v>198</v>
      </c>
      <c r="C52" s="71">
        <f>C49/'BS'!I53*100</f>
        <v>-1.370228299998506</v>
      </c>
      <c r="D52" s="51"/>
      <c r="E52" s="56">
        <f>E49/200841*100</f>
        <v>-1.2900752336425332</v>
      </c>
      <c r="F52" s="51"/>
      <c r="G52" s="56">
        <f>G49/'BS'!I53*100</f>
        <v>-1.370228299998506</v>
      </c>
      <c r="H52" s="51"/>
      <c r="I52" s="56">
        <f>I49/200841*100</f>
        <v>-1.2900752336425332</v>
      </c>
    </row>
    <row r="53" spans="1:9" ht="18" customHeight="1">
      <c r="A53" s="68" t="s">
        <v>199</v>
      </c>
      <c r="C53" s="75" t="str">
        <f>'[1]Income Statement'!$C$36</f>
        <v>Nil</v>
      </c>
      <c r="D53" s="76"/>
      <c r="E53" s="75" t="str">
        <f>'[1]Income Statement'!$C$36</f>
        <v>Nil</v>
      </c>
      <c r="F53" s="76"/>
      <c r="G53" s="75" t="str">
        <f>'[1]Income Statement'!$C$36</f>
        <v>Nil</v>
      </c>
      <c r="H53" s="76"/>
      <c r="I53" s="75" t="str">
        <f>'[1]Income Statement'!$C$36</f>
        <v>Nil</v>
      </c>
    </row>
    <row r="54" spans="3:9" ht="18" customHeight="1">
      <c r="C54" s="51"/>
      <c r="D54" s="51"/>
      <c r="E54" s="51"/>
      <c r="F54" s="51"/>
      <c r="G54" s="51"/>
      <c r="H54" s="51"/>
      <c r="I54" s="51"/>
    </row>
    <row r="55" spans="3:9" ht="18">
      <c r="C55" s="53"/>
      <c r="D55" s="51"/>
      <c r="E55" s="51"/>
      <c r="F55" s="51"/>
      <c r="G55" s="51"/>
      <c r="H55" s="51"/>
      <c r="I55" s="51"/>
    </row>
    <row r="56" spans="3:9" ht="18">
      <c r="C56" s="57"/>
      <c r="D56" s="61"/>
      <c r="E56" s="61"/>
      <c r="F56" s="61"/>
      <c r="G56" s="61"/>
      <c r="H56" s="61"/>
      <c r="I56" s="61"/>
    </row>
    <row r="57" spans="1:9" ht="18">
      <c r="A57" s="58"/>
      <c r="B57" s="47"/>
      <c r="C57" s="57"/>
      <c r="D57" s="48"/>
      <c r="E57" s="59"/>
      <c r="F57" s="48"/>
      <c r="G57" s="56"/>
      <c r="H57" s="60"/>
      <c r="I57" s="56"/>
    </row>
    <row r="58" spans="1:9" ht="18">
      <c r="A58" s="62" t="s">
        <v>157</v>
      </c>
      <c r="C58" s="57"/>
      <c r="E58" s="51"/>
      <c r="G58" s="61"/>
      <c r="I58" s="61"/>
    </row>
    <row r="59" spans="1:7" ht="18">
      <c r="A59" s="63" t="s">
        <v>395</v>
      </c>
      <c r="C59" s="55"/>
      <c r="E59" s="54"/>
      <c r="G59" s="51"/>
    </row>
    <row r="60" spans="1:7" ht="18">
      <c r="A60" s="52"/>
      <c r="C60" s="55"/>
      <c r="E60" s="54"/>
      <c r="G60" s="51"/>
    </row>
    <row r="61" spans="1:7" ht="18">
      <c r="A61" s="52"/>
      <c r="C61" s="51"/>
      <c r="E61" s="54"/>
      <c r="G61" s="51"/>
    </row>
    <row r="62" spans="3:7" ht="18">
      <c r="C62" s="51"/>
      <c r="E62" s="54"/>
      <c r="G62" s="51"/>
    </row>
    <row r="63" spans="3:7" ht="18">
      <c r="C63" s="51"/>
      <c r="E63" s="54"/>
      <c r="G63" s="51"/>
    </row>
    <row r="64" spans="3:7" ht="18">
      <c r="C64" s="51"/>
      <c r="E64" s="54"/>
      <c r="G64" s="51"/>
    </row>
    <row r="65" spans="3:7" ht="18">
      <c r="C65" s="51"/>
      <c r="E65" s="54"/>
      <c r="G65" s="51"/>
    </row>
    <row r="66" spans="3:7" ht="18">
      <c r="C66" s="51"/>
      <c r="E66" s="54"/>
      <c r="G66" s="51"/>
    </row>
    <row r="67" spans="3:7" ht="18">
      <c r="C67" s="51"/>
      <c r="E67" s="54"/>
      <c r="G67" s="51"/>
    </row>
    <row r="68" spans="3:7" ht="18">
      <c r="C68" s="51"/>
      <c r="E68" s="54"/>
      <c r="G68" s="51"/>
    </row>
    <row r="69" spans="3:7" ht="18">
      <c r="C69" s="51"/>
      <c r="E69" s="54"/>
      <c r="G69" s="51"/>
    </row>
    <row r="70" spans="3:7" ht="18">
      <c r="C70" s="51"/>
      <c r="E70" s="54"/>
      <c r="G70" s="51"/>
    </row>
    <row r="71" spans="3:7" ht="18">
      <c r="C71" s="51"/>
      <c r="G71" s="51"/>
    </row>
    <row r="72" spans="3:7" ht="18">
      <c r="C72" s="51"/>
      <c r="G72" s="51"/>
    </row>
    <row r="73" spans="3:7" ht="18">
      <c r="C73" s="51"/>
      <c r="G73" s="51"/>
    </row>
    <row r="74" ht="18">
      <c r="C74" s="51"/>
    </row>
    <row r="75" ht="18">
      <c r="C75" s="51"/>
    </row>
    <row r="76" ht="18">
      <c r="C76" s="51"/>
    </row>
    <row r="77" ht="18">
      <c r="C77" s="51"/>
    </row>
    <row r="78" ht="18">
      <c r="C78" s="51"/>
    </row>
    <row r="79" ht="18">
      <c r="C79" s="51"/>
    </row>
    <row r="80" ht="18">
      <c r="C80" s="51"/>
    </row>
    <row r="81" ht="18">
      <c r="C81" s="51"/>
    </row>
    <row r="82" ht="18">
      <c r="C82" s="51"/>
    </row>
    <row r="83" ht="18">
      <c r="C83" s="51"/>
    </row>
    <row r="84" ht="18">
      <c r="C84" s="51"/>
    </row>
    <row r="85" ht="18">
      <c r="C85" s="51"/>
    </row>
    <row r="86" ht="18">
      <c r="C86" s="51"/>
    </row>
    <row r="87" ht="18">
      <c r="C87" s="51"/>
    </row>
    <row r="88" ht="18">
      <c r="C88" s="51"/>
    </row>
    <row r="89" ht="18">
      <c r="C89" s="51"/>
    </row>
    <row r="90" ht="18">
      <c r="C90" s="51"/>
    </row>
    <row r="91" ht="18">
      <c r="C91" s="51"/>
    </row>
    <row r="92" ht="18">
      <c r="C92" s="51"/>
    </row>
    <row r="93" ht="18">
      <c r="C93" s="51"/>
    </row>
    <row r="94" ht="18">
      <c r="C94" s="51"/>
    </row>
    <row r="95" ht="18">
      <c r="C95" s="51"/>
    </row>
  </sheetData>
  <printOptions/>
  <pageMargins left="0.5" right="0.2" top="0.5" bottom="0.5" header="0.25" footer="0.25"/>
  <pageSetup horizontalDpi="300" verticalDpi="300" orientation="portrait" paperSize="9" scale="75" r:id="rId2"/>
  <headerFooter alignWithMargins="0">
    <oddFooter>&amp;L&amp;F&amp;R&amp;T&amp;D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N108"/>
  <sheetViews>
    <sheetView showGridLines="0" workbookViewId="0" topLeftCell="A41">
      <selection activeCell="K69" sqref="K69"/>
    </sheetView>
  </sheetViews>
  <sheetFormatPr defaultColWidth="9.00390625" defaultRowHeight="14.25"/>
  <cols>
    <col min="1" max="1" width="3.375" style="5" customWidth="1"/>
    <col min="2" max="2" width="5.875" style="5" customWidth="1"/>
    <col min="3" max="4" width="9.00390625" style="5" customWidth="1"/>
    <col min="5" max="5" width="8.875" style="5" customWidth="1"/>
    <col min="6" max="6" width="4.875" style="5" customWidth="1"/>
    <col min="7" max="7" width="6.25390625" style="5" customWidth="1"/>
    <col min="8" max="8" width="7.75390625" style="5" customWidth="1"/>
    <col min="9" max="9" width="10.375" style="5" customWidth="1"/>
    <col min="10" max="10" width="6.625" style="13" customWidth="1"/>
    <col min="11" max="11" width="10.00390625" style="5" customWidth="1"/>
    <col min="12" max="12" width="1.4921875" style="13" customWidth="1"/>
    <col min="13" max="13" width="9.25390625" style="5" bestFit="1" customWidth="1"/>
    <col min="14" max="16384" width="9.00390625" style="5" customWidth="1"/>
  </cols>
  <sheetData>
    <row r="1" ht="16.5"/>
    <row r="2" ht="16.5"/>
    <row r="3" ht="16.5"/>
    <row r="4" ht="16.5"/>
    <row r="5" ht="16.5"/>
    <row r="6" ht="9.75" customHeight="1"/>
    <row r="7" ht="16.5"/>
    <row r="8" ht="16.5"/>
    <row r="9" ht="16.5"/>
    <row r="10" spans="1:11" ht="16.5">
      <c r="A10" s="66"/>
      <c r="B10" s="7"/>
      <c r="C10" s="7"/>
      <c r="D10" s="7"/>
      <c r="E10" s="7"/>
      <c r="F10" s="7"/>
      <c r="G10" s="7"/>
      <c r="H10" s="7"/>
      <c r="I10" s="7"/>
      <c r="J10" s="38"/>
      <c r="K10" s="7"/>
    </row>
    <row r="11" spans="1:11" ht="13.5" customHeight="1">
      <c r="A11" s="3" t="s">
        <v>119</v>
      </c>
      <c r="B11" s="3"/>
      <c r="C11" s="3"/>
      <c r="D11" s="3"/>
      <c r="E11" s="3"/>
      <c r="F11" s="3"/>
      <c r="G11" s="3"/>
      <c r="H11" s="3"/>
      <c r="I11" s="3"/>
      <c r="J11" s="4"/>
      <c r="K11" s="3"/>
    </row>
    <row r="12" spans="6:11" ht="16.5">
      <c r="F12" s="6"/>
      <c r="H12" s="7"/>
      <c r="I12" s="2" t="s">
        <v>0</v>
      </c>
      <c r="J12" s="8"/>
      <c r="K12" s="3" t="s">
        <v>0</v>
      </c>
    </row>
    <row r="13" spans="6:11" ht="16.5">
      <c r="F13" s="6"/>
      <c r="H13" s="7"/>
      <c r="I13" s="2" t="s">
        <v>292</v>
      </c>
      <c r="J13" s="8"/>
      <c r="K13" s="2" t="s">
        <v>292</v>
      </c>
    </row>
    <row r="14" spans="6:11" ht="16.5">
      <c r="F14" s="6"/>
      <c r="H14" s="7"/>
      <c r="I14" s="2" t="s">
        <v>330</v>
      </c>
      <c r="J14" s="8"/>
      <c r="K14" s="2" t="s">
        <v>293</v>
      </c>
    </row>
    <row r="15" spans="6:11" ht="16.5">
      <c r="F15" s="3"/>
      <c r="H15" s="7"/>
      <c r="I15" s="2" t="s">
        <v>387</v>
      </c>
      <c r="J15" s="8"/>
      <c r="K15" s="2" t="s">
        <v>397</v>
      </c>
    </row>
    <row r="16" spans="6:11" ht="16.5">
      <c r="F16" s="3"/>
      <c r="H16" s="7"/>
      <c r="I16" s="6" t="s">
        <v>220</v>
      </c>
      <c r="J16" s="6"/>
      <c r="K16" s="6" t="s">
        <v>220</v>
      </c>
    </row>
    <row r="17" spans="6:11" ht="16.5">
      <c r="F17" s="3"/>
      <c r="G17" s="11"/>
      <c r="H17" s="7"/>
      <c r="I17" s="3" t="s">
        <v>2</v>
      </c>
      <c r="K17" s="3" t="s">
        <v>2</v>
      </c>
    </row>
    <row r="18" spans="6:8" ht="16.5">
      <c r="F18" s="3"/>
      <c r="H18" s="7"/>
    </row>
    <row r="19" ht="16.5">
      <c r="I19" s="12"/>
    </row>
    <row r="20" spans="1:13" ht="16.5">
      <c r="A20" s="14" t="s">
        <v>3</v>
      </c>
      <c r="B20" s="5" t="s">
        <v>87</v>
      </c>
      <c r="I20" s="15">
        <f>+'[6]BS'!$C$6</f>
        <v>41880.26520999999</v>
      </c>
      <c r="J20" s="16"/>
      <c r="K20" s="15">
        <f>+'[6]BS'!$I$6</f>
        <v>42190</v>
      </c>
      <c r="L20" s="16"/>
      <c r="M20" s="12"/>
    </row>
    <row r="21" spans="1:12" ht="16.5">
      <c r="A21" s="14" t="s">
        <v>4</v>
      </c>
      <c r="B21" s="5" t="s">
        <v>240</v>
      </c>
      <c r="I21" s="15">
        <f>+'[6]BS'!$C$9</f>
        <v>160</v>
      </c>
      <c r="J21" s="16"/>
      <c r="K21" s="15">
        <f>+'[6]BS'!$I$9</f>
        <v>160</v>
      </c>
      <c r="L21" s="16"/>
    </row>
    <row r="22" spans="1:12" ht="16.5">
      <c r="A22" s="14" t="s">
        <v>5</v>
      </c>
      <c r="B22" s="5" t="s">
        <v>96</v>
      </c>
      <c r="I22" s="15">
        <f>+'[6]BS'!$C$8</f>
        <v>4235.65249</v>
      </c>
      <c r="J22" s="16"/>
      <c r="K22" s="15">
        <f>+'[6]BS'!$I$8</f>
        <v>4326</v>
      </c>
      <c r="L22" s="16"/>
    </row>
    <row r="23" spans="1:12" ht="16.5">
      <c r="A23" s="14" t="s">
        <v>26</v>
      </c>
      <c r="B23" s="5" t="s">
        <v>97</v>
      </c>
      <c r="I23" s="15">
        <v>0</v>
      </c>
      <c r="J23" s="16"/>
      <c r="K23" s="15">
        <v>0</v>
      </c>
      <c r="L23" s="16"/>
    </row>
    <row r="24" spans="1:12" ht="16.5">
      <c r="A24" s="14" t="s">
        <v>27</v>
      </c>
      <c r="B24" s="5" t="s">
        <v>98</v>
      </c>
      <c r="I24" s="15">
        <v>0</v>
      </c>
      <c r="J24" s="16"/>
      <c r="K24" s="15">
        <v>0</v>
      </c>
      <c r="L24" s="16"/>
    </row>
    <row r="25" spans="1:12" ht="16.5">
      <c r="A25" s="14" t="s">
        <v>6</v>
      </c>
      <c r="B25" s="5" t="s">
        <v>99</v>
      </c>
      <c r="I25" s="15">
        <v>0</v>
      </c>
      <c r="J25" s="16"/>
      <c r="K25" s="15">
        <v>0</v>
      </c>
      <c r="L25" s="16"/>
    </row>
    <row r="26" spans="1:12" ht="16.5">
      <c r="A26" s="14" t="s">
        <v>8</v>
      </c>
      <c r="B26" s="5" t="s">
        <v>88</v>
      </c>
      <c r="I26" s="15">
        <v>0</v>
      </c>
      <c r="J26" s="5"/>
      <c r="K26" s="15">
        <v>0</v>
      </c>
      <c r="L26" s="16"/>
    </row>
    <row r="27" spans="1:12" ht="16.5">
      <c r="A27" s="14"/>
      <c r="J27" s="5"/>
      <c r="L27" s="16"/>
    </row>
    <row r="28" spans="1:12" ht="16.5">
      <c r="A28" s="14"/>
      <c r="I28" s="15"/>
      <c r="J28" s="16"/>
      <c r="K28" s="15"/>
      <c r="L28" s="16"/>
    </row>
    <row r="29" spans="1:12" ht="16.5">
      <c r="A29" s="14" t="s">
        <v>11</v>
      </c>
      <c r="B29" s="5" t="s">
        <v>100</v>
      </c>
      <c r="I29" s="15"/>
      <c r="J29" s="16"/>
      <c r="K29" s="15"/>
      <c r="L29" s="16"/>
    </row>
    <row r="30" spans="3:12" ht="16.5">
      <c r="C30" s="5" t="s">
        <v>89</v>
      </c>
      <c r="I30" s="15">
        <f>+'[6]BS'!$C$16</f>
        <v>3619.8178</v>
      </c>
      <c r="J30" s="16"/>
      <c r="K30" s="15">
        <f>+'[6]BS'!$I$16</f>
        <v>3620</v>
      </c>
      <c r="L30" s="16"/>
    </row>
    <row r="31" spans="3:12" ht="16.5">
      <c r="C31" s="5" t="s">
        <v>7</v>
      </c>
      <c r="I31" s="15">
        <f>+'[6]BS'!$C$17</f>
        <v>89952.10672999998</v>
      </c>
      <c r="J31" s="16"/>
      <c r="K31" s="15">
        <f>+'[6]BS'!$I$17</f>
        <v>89952.10672999998</v>
      </c>
      <c r="L31" s="16"/>
    </row>
    <row r="32" spans="3:12" ht="16.5">
      <c r="C32" s="5" t="s">
        <v>95</v>
      </c>
      <c r="I32" s="15">
        <v>0</v>
      </c>
      <c r="J32" s="16"/>
      <c r="K32" s="15">
        <v>0</v>
      </c>
      <c r="L32" s="16"/>
    </row>
    <row r="33" spans="3:12" ht="16.5">
      <c r="C33" s="5" t="s">
        <v>90</v>
      </c>
      <c r="I33" s="15">
        <f>+'[6]BS'!$C$19</f>
        <v>12533.139850000001</v>
      </c>
      <c r="J33" s="16"/>
      <c r="K33" s="15">
        <f>+'[6]BS'!$I$19</f>
        <v>12533</v>
      </c>
      <c r="L33" s="16"/>
    </row>
    <row r="34" spans="3:12" ht="16.5">
      <c r="C34" s="5" t="s">
        <v>50</v>
      </c>
      <c r="I34" s="15">
        <f>+'[6]BS'!$C$20</f>
        <v>8597.129649999999</v>
      </c>
      <c r="J34" s="16"/>
      <c r="K34" s="15">
        <f>+'[6]BS'!$I$20</f>
        <v>8602</v>
      </c>
      <c r="L34" s="16"/>
    </row>
    <row r="35" spans="3:12" ht="16.5">
      <c r="C35" s="5" t="s">
        <v>147</v>
      </c>
      <c r="I35" s="15">
        <f>+'[6]BS'!$C$22</f>
        <v>32.86820999999996</v>
      </c>
      <c r="J35" s="5"/>
      <c r="K35" s="15">
        <f>+'[6]BS'!$I$22</f>
        <v>33</v>
      </c>
      <c r="L35" s="16"/>
    </row>
    <row r="36" spans="3:14" ht="16.5">
      <c r="C36" s="5" t="s">
        <v>91</v>
      </c>
      <c r="I36" s="15">
        <f>+'[6]BS'!$C$23</f>
        <v>26.95822</v>
      </c>
      <c r="J36" s="16"/>
      <c r="K36" s="15">
        <f>+'[6]BS'!$I$23</f>
        <v>27</v>
      </c>
      <c r="L36" s="16"/>
      <c r="N36" s="12"/>
    </row>
    <row r="37" spans="3:12" ht="16.5">
      <c r="C37" s="5" t="s">
        <v>92</v>
      </c>
      <c r="I37" s="15">
        <f>+'[6]BS'!$C$24</f>
        <v>54.66467999999999</v>
      </c>
      <c r="J37" s="16"/>
      <c r="K37" s="15">
        <f>+'[6]BS'!$I$24</f>
        <v>75</v>
      </c>
      <c r="L37" s="16"/>
    </row>
    <row r="38" spans="3:12" ht="16.5">
      <c r="C38" s="5" t="s">
        <v>108</v>
      </c>
      <c r="I38" s="15">
        <v>0</v>
      </c>
      <c r="J38" s="16"/>
      <c r="K38" s="15">
        <v>0</v>
      </c>
      <c r="L38" s="16"/>
    </row>
    <row r="39" spans="9:12" ht="4.5" customHeight="1">
      <c r="I39" s="15"/>
      <c r="J39" s="16"/>
      <c r="K39" s="15"/>
      <c r="L39" s="16"/>
    </row>
    <row r="40" spans="8:12" ht="16.5">
      <c r="H40" s="12"/>
      <c r="I40" s="17">
        <f>SUM(I30:I39)</f>
        <v>114816.68514</v>
      </c>
      <c r="J40" s="16"/>
      <c r="K40" s="17">
        <f>SUM(K30:K39)</f>
        <v>114842.10672999998</v>
      </c>
      <c r="L40" s="16"/>
    </row>
    <row r="41" spans="1:12" ht="16.5">
      <c r="A41" s="14" t="s">
        <v>12</v>
      </c>
      <c r="B41" s="5" t="s">
        <v>101</v>
      </c>
      <c r="I41" s="15"/>
      <c r="J41" s="16"/>
      <c r="K41" s="15"/>
      <c r="L41" s="16"/>
    </row>
    <row r="42" spans="3:12" ht="16.5">
      <c r="C42" s="5" t="s">
        <v>93</v>
      </c>
      <c r="I42" s="15">
        <f>+'[6]BS'!$C$28</f>
        <v>11184.172359999999</v>
      </c>
      <c r="J42" s="16"/>
      <c r="K42" s="15">
        <f>+'[6]BS'!$I$28</f>
        <v>11184</v>
      </c>
      <c r="L42" s="16"/>
    </row>
    <row r="43" spans="3:13" ht="16.5">
      <c r="C43" s="5" t="s">
        <v>94</v>
      </c>
      <c r="I43" s="15">
        <f>+'[6]BS'!$C$29</f>
        <v>67407.08335</v>
      </c>
      <c r="J43" s="16"/>
      <c r="K43" s="15">
        <f>+'[6]BS'!$I$29</f>
        <v>67457</v>
      </c>
      <c r="L43" s="16"/>
      <c r="M43" s="12"/>
    </row>
    <row r="44" spans="3:12" ht="16.5">
      <c r="C44" s="5" t="s">
        <v>9</v>
      </c>
      <c r="I44" s="15">
        <f>+'[6]BS'!$C$31</f>
        <v>135523.23030000002</v>
      </c>
      <c r="J44" s="16"/>
      <c r="K44" s="15">
        <f>+'[6]BS'!$I$31</f>
        <v>133370</v>
      </c>
      <c r="L44" s="16"/>
    </row>
    <row r="45" spans="3:12" ht="16.5">
      <c r="C45" s="5" t="s">
        <v>10</v>
      </c>
      <c r="I45" s="15">
        <f>+'[6]BS'!$C$32</f>
        <v>31995.102930000005</v>
      </c>
      <c r="J45" s="16"/>
      <c r="K45" s="15">
        <f>+'[6]BS'!$I$32</f>
        <v>31772</v>
      </c>
      <c r="L45" s="16"/>
    </row>
    <row r="46" spans="9:12" ht="3" customHeight="1">
      <c r="I46" s="15"/>
      <c r="J46" s="16"/>
      <c r="K46" s="15"/>
      <c r="L46" s="16"/>
    </row>
    <row r="47" spans="9:12" ht="16.5">
      <c r="I47" s="17">
        <f>SUM(I42:I46)</f>
        <v>246109.58894000002</v>
      </c>
      <c r="J47" s="16"/>
      <c r="K47" s="17">
        <f>SUM(K42:K46)</f>
        <v>243783</v>
      </c>
      <c r="L47" s="16"/>
    </row>
    <row r="48" spans="9:12" ht="18" customHeight="1">
      <c r="I48" s="15"/>
      <c r="J48" s="16"/>
      <c r="K48" s="15"/>
      <c r="L48" s="16"/>
    </row>
    <row r="49" spans="1:12" ht="16.5">
      <c r="A49" s="14" t="s">
        <v>17</v>
      </c>
      <c r="B49" s="5" t="s">
        <v>102</v>
      </c>
      <c r="I49" s="15">
        <f>I40-I47</f>
        <v>-131292.90380000003</v>
      </c>
      <c r="J49" s="16"/>
      <c r="K49" s="15">
        <f>K40-K47</f>
        <v>-128940.89327000002</v>
      </c>
      <c r="L49" s="16"/>
    </row>
    <row r="50" spans="1:12" ht="4.5" customHeight="1">
      <c r="A50" s="14"/>
      <c r="B50" s="19"/>
      <c r="I50" s="15"/>
      <c r="J50" s="16"/>
      <c r="K50" s="15"/>
      <c r="L50" s="16"/>
    </row>
    <row r="51" spans="9:12" ht="15" customHeight="1" thickBot="1">
      <c r="I51" s="20">
        <f>SUM(I20:I28)+I49</f>
        <v>-85016.98610000004</v>
      </c>
      <c r="J51" s="21"/>
      <c r="K51" s="20">
        <f>SUM(K20:K28)+K49</f>
        <v>-82264.89327000002</v>
      </c>
      <c r="L51" s="21"/>
    </row>
    <row r="52" spans="1:12" ht="17.25" thickTop="1">
      <c r="A52" s="14" t="s">
        <v>18</v>
      </c>
      <c r="B52" s="5" t="s">
        <v>103</v>
      </c>
      <c r="I52" s="15"/>
      <c r="J52" s="16"/>
      <c r="K52" s="15"/>
      <c r="L52" s="16"/>
    </row>
    <row r="53" spans="2:12" ht="16.5">
      <c r="B53" s="5" t="s">
        <v>104</v>
      </c>
      <c r="I53" s="15">
        <f>+'[6]BS'!$C$40</f>
        <v>200841</v>
      </c>
      <c r="J53" s="16"/>
      <c r="K53" s="15">
        <f>+'[6]BS'!$I$40</f>
        <v>200841</v>
      </c>
      <c r="L53" s="16"/>
    </row>
    <row r="54" spans="2:12" ht="16.5">
      <c r="B54" s="5" t="s">
        <v>13</v>
      </c>
      <c r="I54" s="15"/>
      <c r="J54" s="16"/>
      <c r="K54" s="15"/>
      <c r="L54" s="16"/>
    </row>
    <row r="55" spans="3:12" ht="16.5">
      <c r="C55" s="5" t="s">
        <v>14</v>
      </c>
      <c r="I55" s="15">
        <f>+'[6]BS'!$C$42</f>
        <v>108344</v>
      </c>
      <c r="J55" s="16"/>
      <c r="K55" s="15">
        <f>+'[6]BS'!$I$42</f>
        <v>108344</v>
      </c>
      <c r="L55" s="16"/>
    </row>
    <row r="56" spans="3:12" ht="16.5">
      <c r="C56" s="5" t="s">
        <v>15</v>
      </c>
      <c r="I56" s="15">
        <v>0</v>
      </c>
      <c r="J56" s="16"/>
      <c r="K56" s="15">
        <v>0</v>
      </c>
      <c r="L56" s="16"/>
    </row>
    <row r="57" spans="3:12" ht="16.5">
      <c r="C57" s="5" t="s">
        <v>16</v>
      </c>
      <c r="I57" s="15">
        <f>+'[6]BS'!$C$44</f>
        <v>451.0167000000002</v>
      </c>
      <c r="J57" s="16"/>
      <c r="K57" s="15">
        <f>+'[6]BS'!$I$44</f>
        <v>451</v>
      </c>
      <c r="L57" s="16"/>
    </row>
    <row r="58" spans="3:12" ht="16.5">
      <c r="C58" s="5" t="s">
        <v>49</v>
      </c>
      <c r="I58" s="15">
        <f>+'[5]BS'!$C$45</f>
        <v>0</v>
      </c>
      <c r="J58" s="16"/>
      <c r="K58" s="15">
        <v>0</v>
      </c>
      <c r="L58" s="16"/>
    </row>
    <row r="59" spans="3:13" ht="16.5">
      <c r="C59" s="5" t="s">
        <v>48</v>
      </c>
      <c r="I59" s="15">
        <f>+'[6]BS'!$C$46</f>
        <v>-412064.88703999994</v>
      </c>
      <c r="J59" s="16"/>
      <c r="K59" s="15">
        <f>+'[6]BS'!$I$46</f>
        <v>-409313</v>
      </c>
      <c r="L59" s="16"/>
      <c r="M59" s="12"/>
    </row>
    <row r="60" spans="9:12" ht="16.5">
      <c r="I60" s="15"/>
      <c r="J60" s="16"/>
      <c r="K60" s="15"/>
      <c r="L60" s="16"/>
    </row>
    <row r="61" spans="1:13" ht="16.5">
      <c r="A61" s="14" t="s">
        <v>19</v>
      </c>
      <c r="B61" s="5" t="s">
        <v>105</v>
      </c>
      <c r="I61" s="15">
        <f>+'[6]BS'!$C$49</f>
        <v>2923.866</v>
      </c>
      <c r="J61" s="16"/>
      <c r="K61" s="15">
        <f>+'[6]BS'!$I$49</f>
        <v>2924</v>
      </c>
      <c r="L61" s="16"/>
      <c r="M61" s="12"/>
    </row>
    <row r="62" spans="1:12" ht="16.5">
      <c r="A62" s="14" t="s">
        <v>20</v>
      </c>
      <c r="B62" s="5" t="s">
        <v>106</v>
      </c>
      <c r="I62" s="15">
        <v>0</v>
      </c>
      <c r="J62" s="16"/>
      <c r="K62" s="15">
        <v>0</v>
      </c>
      <c r="L62" s="16"/>
    </row>
    <row r="63" spans="1:12" ht="16.5">
      <c r="A63" s="14" t="s">
        <v>28</v>
      </c>
      <c r="B63" s="5" t="s">
        <v>212</v>
      </c>
      <c r="I63" s="15">
        <f>-'[6]BS'!$C$55</f>
        <v>8645.019</v>
      </c>
      <c r="J63" s="16"/>
      <c r="K63" s="15">
        <f>-'[6]BS'!$I$55</f>
        <v>8645</v>
      </c>
      <c r="L63" s="16"/>
    </row>
    <row r="64" spans="1:12" ht="16.5">
      <c r="A64" s="14" t="s">
        <v>29</v>
      </c>
      <c r="B64" s="5" t="s">
        <v>107</v>
      </c>
      <c r="I64" s="15">
        <f>-'[6]BS'!$C$57</f>
        <v>5843.5064</v>
      </c>
      <c r="J64" s="16"/>
      <c r="K64" s="15">
        <f>-'[6]BS'!$I$57</f>
        <v>5844</v>
      </c>
      <c r="L64" s="16"/>
    </row>
    <row r="65" spans="1:12" ht="16.5">
      <c r="A65" s="14"/>
      <c r="I65" s="15"/>
      <c r="J65" s="16"/>
      <c r="K65" s="15"/>
      <c r="L65" s="16"/>
    </row>
    <row r="66" spans="10:12" ht="16.5">
      <c r="J66" s="5"/>
      <c r="L66" s="16"/>
    </row>
    <row r="67" spans="1:12" ht="4.5" customHeight="1">
      <c r="A67" s="14"/>
      <c r="I67" s="15"/>
      <c r="J67" s="16"/>
      <c r="K67" s="15"/>
      <c r="L67" s="16"/>
    </row>
    <row r="68" spans="1:13" ht="17.25" thickBot="1">
      <c r="A68" s="14"/>
      <c r="H68" s="23"/>
      <c r="I68" s="20">
        <f>SUM(I53:I64)</f>
        <v>-85016.47893999997</v>
      </c>
      <c r="J68" s="21"/>
      <c r="K68" s="20">
        <f>SUM(K53:K64)</f>
        <v>-82264</v>
      </c>
      <c r="L68" s="16"/>
      <c r="M68" s="12"/>
    </row>
    <row r="69" spans="1:12" ht="17.25" thickTop="1">
      <c r="A69" s="14"/>
      <c r="H69" s="23"/>
      <c r="I69" s="21"/>
      <c r="J69" s="21"/>
      <c r="K69" s="21"/>
      <c r="L69" s="16"/>
    </row>
    <row r="70" spans="1:12" ht="16.5">
      <c r="A70" s="14" t="s">
        <v>30</v>
      </c>
      <c r="B70" s="5" t="s">
        <v>51</v>
      </c>
      <c r="I70" s="24">
        <f>(SUM(I53:I59)-I25-I24)/200841</f>
        <v>-0.5099998025303597</v>
      </c>
      <c r="J70" s="16"/>
      <c r="K70" s="24">
        <v>-0.44494837649185215</v>
      </c>
      <c r="L70" s="16"/>
    </row>
    <row r="71" spans="9:12" ht="16.5">
      <c r="I71" s="24"/>
      <c r="J71" s="16"/>
      <c r="K71" s="64"/>
      <c r="L71" s="16"/>
    </row>
    <row r="72" spans="9:12" ht="16.5" hidden="1">
      <c r="I72" s="15">
        <f>+I51-I68</f>
        <v>-0.5071600000665057</v>
      </c>
      <c r="J72" s="15"/>
      <c r="K72" s="15">
        <f>+K51-K68</f>
        <v>-0.8932700000150362</v>
      </c>
      <c r="L72" s="16"/>
    </row>
    <row r="75" spans="9:12" ht="16.5">
      <c r="I75" s="15"/>
      <c r="J75" s="16"/>
      <c r="K75" s="15"/>
      <c r="L75" s="16"/>
    </row>
    <row r="76" spans="1:12" ht="16.5">
      <c r="A76" s="67" t="s">
        <v>146</v>
      </c>
      <c r="I76" s="15"/>
      <c r="J76" s="16"/>
      <c r="K76" s="15"/>
      <c r="L76" s="16"/>
    </row>
    <row r="77" spans="1:12" ht="16.5">
      <c r="A77" s="67" t="s">
        <v>396</v>
      </c>
      <c r="I77" s="15"/>
      <c r="J77" s="16"/>
      <c r="K77" s="15"/>
      <c r="L77" s="16"/>
    </row>
    <row r="78" spans="9:12" ht="16.5">
      <c r="I78" s="15"/>
      <c r="J78" s="16"/>
      <c r="K78" s="15"/>
      <c r="L78" s="16"/>
    </row>
    <row r="79" spans="9:12" ht="16.5">
      <c r="I79" s="15"/>
      <c r="J79" s="16"/>
      <c r="K79" s="15"/>
      <c r="L79" s="16"/>
    </row>
    <row r="80" spans="9:12" ht="16.5">
      <c r="I80" s="15"/>
      <c r="J80" s="16"/>
      <c r="K80" s="15"/>
      <c r="L80" s="16"/>
    </row>
    <row r="81" spans="9:12" ht="16.5">
      <c r="I81" s="15"/>
      <c r="J81" s="16"/>
      <c r="K81" s="15"/>
      <c r="L81" s="16"/>
    </row>
    <row r="82" spans="9:12" ht="16.5">
      <c r="I82" s="15"/>
      <c r="J82" s="16"/>
      <c r="K82" s="15"/>
      <c r="L82" s="16"/>
    </row>
    <row r="83" spans="9:12" ht="16.5">
      <c r="I83" s="15"/>
      <c r="J83" s="16"/>
      <c r="K83" s="15"/>
      <c r="L83" s="16"/>
    </row>
    <row r="84" spans="9:12" ht="16.5">
      <c r="I84" s="15"/>
      <c r="J84" s="16"/>
      <c r="K84" s="15"/>
      <c r="L84" s="16"/>
    </row>
    <row r="85" spans="9:12" ht="16.5">
      <c r="I85" s="15"/>
      <c r="J85" s="16"/>
      <c r="K85" s="15"/>
      <c r="L85" s="16"/>
    </row>
    <row r="86" spans="9:12" ht="16.5">
      <c r="I86" s="15"/>
      <c r="J86" s="16"/>
      <c r="K86" s="15"/>
      <c r="L86" s="16"/>
    </row>
    <row r="87" spans="9:12" ht="16.5">
      <c r="I87" s="15"/>
      <c r="J87" s="16"/>
      <c r="K87" s="15"/>
      <c r="L87" s="16"/>
    </row>
    <row r="88" spans="9:12" ht="16.5">
      <c r="I88" s="15"/>
      <c r="J88" s="16"/>
      <c r="K88" s="15"/>
      <c r="L88" s="16"/>
    </row>
    <row r="89" spans="9:12" ht="16.5">
      <c r="I89" s="15"/>
      <c r="J89" s="16"/>
      <c r="K89" s="15"/>
      <c r="L89" s="16"/>
    </row>
    <row r="90" spans="9:12" ht="16.5">
      <c r="I90" s="15"/>
      <c r="J90" s="16"/>
      <c r="K90" s="15"/>
      <c r="L90" s="16"/>
    </row>
    <row r="91" spans="9:12" ht="16.5">
      <c r="I91" s="15"/>
      <c r="J91" s="16"/>
      <c r="K91" s="15"/>
      <c r="L91" s="16"/>
    </row>
    <row r="92" spans="9:12" ht="16.5">
      <c r="I92" s="15"/>
      <c r="J92" s="16"/>
      <c r="K92" s="15"/>
      <c r="L92" s="16"/>
    </row>
    <row r="93" spans="9:12" ht="16.5">
      <c r="I93" s="15"/>
      <c r="J93" s="16"/>
      <c r="K93" s="15"/>
      <c r="L93" s="16"/>
    </row>
    <row r="94" spans="9:12" ht="16.5">
      <c r="I94" s="15"/>
      <c r="J94" s="16"/>
      <c r="K94" s="15"/>
      <c r="L94" s="16"/>
    </row>
    <row r="95" spans="9:12" ht="16.5">
      <c r="I95" s="15"/>
      <c r="J95" s="16"/>
      <c r="K95" s="15"/>
      <c r="L95" s="16"/>
    </row>
    <row r="96" spans="9:12" ht="16.5">
      <c r="I96" s="15"/>
      <c r="J96" s="16"/>
      <c r="K96" s="15"/>
      <c r="L96" s="16"/>
    </row>
    <row r="97" spans="9:12" ht="16.5">
      <c r="I97" s="15"/>
      <c r="J97" s="16"/>
      <c r="K97" s="15"/>
      <c r="L97" s="16"/>
    </row>
    <row r="98" spans="9:12" ht="16.5">
      <c r="I98" s="15"/>
      <c r="J98" s="16"/>
      <c r="K98" s="15"/>
      <c r="L98" s="16"/>
    </row>
    <row r="99" spans="9:12" ht="16.5">
      <c r="I99" s="15"/>
      <c r="J99" s="16"/>
      <c r="K99" s="15"/>
      <c r="L99" s="16"/>
    </row>
    <row r="100" spans="9:12" ht="16.5">
      <c r="I100" s="15"/>
      <c r="J100" s="16"/>
      <c r="K100" s="15"/>
      <c r="L100" s="16"/>
    </row>
    <row r="101" spans="9:12" ht="16.5">
      <c r="I101" s="15"/>
      <c r="J101" s="16"/>
      <c r="K101" s="15"/>
      <c r="L101" s="16"/>
    </row>
    <row r="102" spans="9:12" ht="16.5">
      <c r="I102" s="15"/>
      <c r="J102" s="16"/>
      <c r="K102" s="15"/>
      <c r="L102" s="16"/>
    </row>
    <row r="103" spans="9:12" ht="16.5">
      <c r="I103" s="15"/>
      <c r="J103" s="16"/>
      <c r="K103" s="15"/>
      <c r="L103" s="16"/>
    </row>
    <row r="104" spans="9:12" ht="16.5">
      <c r="I104" s="15"/>
      <c r="J104" s="16"/>
      <c r="K104" s="15"/>
      <c r="L104" s="16"/>
    </row>
    <row r="105" spans="9:12" ht="16.5">
      <c r="I105" s="15"/>
      <c r="J105" s="16"/>
      <c r="K105" s="15"/>
      <c r="L105" s="16"/>
    </row>
    <row r="106" spans="9:12" ht="16.5">
      <c r="I106" s="15"/>
      <c r="J106" s="16"/>
      <c r="K106" s="15"/>
      <c r="L106" s="16"/>
    </row>
    <row r="107" spans="9:12" ht="16.5">
      <c r="I107" s="15"/>
      <c r="J107" s="16"/>
      <c r="K107" s="15"/>
      <c r="L107" s="16"/>
    </row>
    <row r="108" spans="9:12" ht="16.5">
      <c r="I108" s="15"/>
      <c r="J108" s="16"/>
      <c r="K108" s="15"/>
      <c r="L108" s="16"/>
    </row>
  </sheetData>
  <printOptions/>
  <pageMargins left="1.12" right="0.31" top="0.67" bottom="0.76" header="0.5" footer="0.5"/>
  <pageSetup fitToHeight="1" fitToWidth="1" horizontalDpi="300" verticalDpi="300" orientation="portrait" paperSize="9" scale="64" r:id="rId4"/>
  <headerFooter alignWithMargins="0">
    <oddFooter>&amp;L&amp;8&amp;F/&amp;A&amp;C&amp;8&amp;P&amp;R&amp;8&amp;T/&amp;D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117"/>
  <sheetViews>
    <sheetView zoomScale="75" zoomScaleNormal="75" workbookViewId="0" topLeftCell="A20">
      <selection activeCell="A54" sqref="A54"/>
    </sheetView>
  </sheetViews>
  <sheetFormatPr defaultColWidth="9.00390625" defaultRowHeight="14.25"/>
  <cols>
    <col min="1" max="1" width="18.375" style="5" customWidth="1"/>
    <col min="2" max="2" width="3.00390625" style="5" customWidth="1"/>
    <col min="3" max="3" width="12.50390625" style="5" customWidth="1"/>
    <col min="4" max="4" width="0.74609375" style="5" customWidth="1"/>
    <col min="5" max="5" width="15.50390625" style="5" customWidth="1"/>
    <col min="6" max="6" width="0.875" style="5" customWidth="1"/>
    <col min="7" max="7" width="14.25390625" style="5" bestFit="1" customWidth="1"/>
    <col min="8" max="8" width="0.875" style="5" customWidth="1"/>
    <col min="9" max="9" width="15.00390625" style="13" customWidth="1"/>
    <col min="10" max="10" width="1.00390625" style="5" customWidth="1"/>
    <col min="11" max="11" width="12.75390625" style="13" bestFit="1" customWidth="1"/>
    <col min="12" max="12" width="9.25390625" style="5" bestFit="1" customWidth="1"/>
    <col min="13" max="16384" width="9.00390625" style="5" customWidth="1"/>
  </cols>
  <sheetData>
    <row r="1" ht="16.5"/>
    <row r="2" ht="16.5"/>
    <row r="3" ht="16.5"/>
    <row r="4" ht="16.5"/>
    <row r="5" ht="9.75" customHeight="1"/>
    <row r="6" ht="16.5"/>
    <row r="7" ht="16.5"/>
    <row r="8" ht="16.5"/>
    <row r="9" ht="16.5"/>
    <row r="10" spans="1:11" ht="16.5">
      <c r="A10" s="126" t="s">
        <v>209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16.5">
      <c r="A11" s="126" t="s">
        <v>389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0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13.5" customHeight="1">
      <c r="A13" s="2"/>
      <c r="B13" s="2"/>
      <c r="C13" s="2"/>
      <c r="D13" s="2"/>
      <c r="E13" s="2" t="s">
        <v>124</v>
      </c>
      <c r="F13" s="2"/>
      <c r="G13" s="2" t="s">
        <v>124</v>
      </c>
      <c r="H13" s="2"/>
      <c r="I13" s="5"/>
      <c r="J13" s="2"/>
      <c r="K13" s="5"/>
    </row>
    <row r="14" spans="1:11" ht="13.5" customHeight="1">
      <c r="A14" s="3"/>
      <c r="B14" s="3"/>
      <c r="C14" s="3"/>
      <c r="D14" s="3"/>
      <c r="E14" s="2" t="s">
        <v>125</v>
      </c>
      <c r="F14" s="3"/>
      <c r="G14" s="2" t="s">
        <v>125</v>
      </c>
      <c r="H14" s="3"/>
      <c r="I14" s="2" t="s">
        <v>128</v>
      </c>
      <c r="J14" s="3"/>
      <c r="K14" s="8"/>
    </row>
    <row r="15" spans="1:11" ht="13.5" customHeight="1">
      <c r="A15" s="3"/>
      <c r="B15" s="3"/>
      <c r="C15" s="30" t="s">
        <v>122</v>
      </c>
      <c r="D15" s="27"/>
      <c r="E15" s="30" t="s">
        <v>127</v>
      </c>
      <c r="F15" s="27"/>
      <c r="G15" s="30" t="s">
        <v>126</v>
      </c>
      <c r="H15" s="27"/>
      <c r="I15" s="30" t="s">
        <v>129</v>
      </c>
      <c r="J15" s="27"/>
      <c r="K15" s="30" t="s">
        <v>36</v>
      </c>
    </row>
    <row r="16" spans="1:11" ht="13.5" customHeight="1">
      <c r="A16" s="3"/>
      <c r="B16" s="3"/>
      <c r="C16" s="2" t="s">
        <v>123</v>
      </c>
      <c r="D16" s="2"/>
      <c r="E16" s="2" t="s">
        <v>123</v>
      </c>
      <c r="F16" s="2"/>
      <c r="G16" s="2" t="s">
        <v>123</v>
      </c>
      <c r="I16" s="2" t="s">
        <v>123</v>
      </c>
      <c r="J16" s="27"/>
      <c r="K16" s="2" t="s">
        <v>123</v>
      </c>
    </row>
    <row r="17" spans="1:10" ht="13.5" customHeight="1">
      <c r="A17" s="3"/>
      <c r="B17" s="3"/>
      <c r="C17" s="27"/>
      <c r="D17" s="27"/>
      <c r="E17" s="27"/>
      <c r="F17" s="27"/>
      <c r="G17" s="27"/>
      <c r="H17" s="27"/>
      <c r="I17" s="28"/>
      <c r="J17" s="27"/>
    </row>
    <row r="18" spans="1:10" ht="16.5">
      <c r="A18" s="5" t="s">
        <v>390</v>
      </c>
      <c r="E18" s="6"/>
      <c r="G18" s="7"/>
      <c r="H18" s="2"/>
      <c r="I18" s="8"/>
      <c r="J18" s="3"/>
    </row>
    <row r="19" spans="5:10" ht="16.5">
      <c r="E19" s="3"/>
      <c r="G19" s="7"/>
      <c r="H19" s="2"/>
      <c r="I19" s="8"/>
      <c r="J19" s="3"/>
    </row>
    <row r="20" spans="1:10" ht="16.5">
      <c r="A20" s="36" t="s">
        <v>391</v>
      </c>
      <c r="E20" s="3"/>
      <c r="G20" s="7"/>
      <c r="H20" s="2"/>
      <c r="I20" s="8"/>
      <c r="J20" s="3"/>
    </row>
    <row r="21" spans="5:10" ht="16.5">
      <c r="E21" s="3"/>
      <c r="G21" s="7"/>
      <c r="H21" s="2"/>
      <c r="I21" s="8"/>
      <c r="J21" s="3"/>
    </row>
    <row r="22" spans="1:11" ht="16.5">
      <c r="A22" s="5" t="s">
        <v>120</v>
      </c>
      <c r="C22" s="15">
        <f>+'[6]Equity'!$C$13</f>
        <v>200841</v>
      </c>
      <c r="D22" s="15"/>
      <c r="E22" s="72">
        <f>+'[6]Equity'!$E$13</f>
        <v>108343</v>
      </c>
      <c r="F22" s="15"/>
      <c r="G22" s="72">
        <f>+'[6]Equity'!$G$13</f>
        <v>451</v>
      </c>
      <c r="H22" s="73"/>
      <c r="I22" s="104">
        <f>+'[6]Equity'!$M$13</f>
        <v>-409312</v>
      </c>
      <c r="J22" s="72"/>
      <c r="K22" s="16">
        <f>SUM(C22:I22)</f>
        <v>-99677</v>
      </c>
    </row>
    <row r="23" spans="1:11" ht="16.5">
      <c r="A23" s="5" t="s">
        <v>121</v>
      </c>
      <c r="C23" s="15"/>
      <c r="D23" s="15"/>
      <c r="E23" s="72"/>
      <c r="F23" s="15"/>
      <c r="G23" s="72"/>
      <c r="H23" s="15"/>
      <c r="I23" s="16"/>
      <c r="J23" s="73"/>
      <c r="K23" s="16"/>
    </row>
    <row r="24" spans="3:11" ht="16.5">
      <c r="C24" s="15"/>
      <c r="D24" s="15"/>
      <c r="E24" s="72"/>
      <c r="F24" s="73"/>
      <c r="G24" s="72"/>
      <c r="H24" s="72"/>
      <c r="I24" s="16"/>
      <c r="J24" s="72"/>
      <c r="K24" s="16"/>
    </row>
    <row r="25" spans="1:11" ht="16.5">
      <c r="A25" s="5" t="s">
        <v>130</v>
      </c>
      <c r="C25" s="15">
        <f>+'[2]Equity'!$C$14</f>
        <v>0</v>
      </c>
      <c r="D25" s="15"/>
      <c r="E25" s="15">
        <f>+'[2]Equity'!$E$14</f>
        <v>0</v>
      </c>
      <c r="F25" s="15"/>
      <c r="G25" s="15">
        <f>+'[2]Equity'!$G$14</f>
        <v>0</v>
      </c>
      <c r="H25" s="15"/>
      <c r="I25" s="15">
        <f>+'IS'!G41</f>
        <v>-2751.9802199999995</v>
      </c>
      <c r="J25" s="15"/>
      <c r="K25" s="16">
        <f>SUM(C25:I25)</f>
        <v>-2751.9802199999995</v>
      </c>
    </row>
    <row r="26" spans="1:11" ht="16.5">
      <c r="A26" s="5" t="s">
        <v>131</v>
      </c>
      <c r="C26" s="15"/>
      <c r="D26" s="15"/>
      <c r="E26" s="15"/>
      <c r="F26" s="15"/>
      <c r="G26" s="15"/>
      <c r="H26" s="15"/>
      <c r="I26" s="16"/>
      <c r="J26" s="15"/>
      <c r="K26" s="16"/>
    </row>
    <row r="27" spans="1:11" ht="16.5">
      <c r="A27" s="5" t="s">
        <v>132</v>
      </c>
      <c r="C27" s="15"/>
      <c r="D27" s="15"/>
      <c r="E27" s="15"/>
      <c r="F27" s="15"/>
      <c r="G27" s="15"/>
      <c r="H27" s="15"/>
      <c r="I27" s="16"/>
      <c r="J27" s="15"/>
      <c r="K27" s="16"/>
    </row>
    <row r="28" spans="3:11" ht="16.5">
      <c r="C28" s="15"/>
      <c r="D28" s="15"/>
      <c r="E28" s="15"/>
      <c r="F28" s="15"/>
      <c r="G28" s="15"/>
      <c r="H28" s="15"/>
      <c r="I28" s="16"/>
      <c r="J28" s="15"/>
      <c r="K28" s="16"/>
    </row>
    <row r="29" spans="1:11" ht="16.5">
      <c r="A29" s="5" t="s">
        <v>294</v>
      </c>
      <c r="C29" s="15"/>
      <c r="D29" s="15"/>
      <c r="E29" s="15"/>
      <c r="F29" s="15"/>
      <c r="G29" s="15"/>
      <c r="H29" s="15"/>
      <c r="I29" s="16"/>
      <c r="J29" s="15"/>
      <c r="K29" s="16"/>
    </row>
    <row r="30" spans="3:11" ht="16.5">
      <c r="C30" s="15"/>
      <c r="D30" s="15"/>
      <c r="E30" s="15"/>
      <c r="F30" s="15"/>
      <c r="G30" s="15"/>
      <c r="H30" s="15"/>
      <c r="I30" s="16"/>
      <c r="J30" s="15"/>
      <c r="K30" s="16"/>
    </row>
    <row r="31" spans="1:11" ht="16.5">
      <c r="A31" s="5" t="s">
        <v>133</v>
      </c>
      <c r="C31" s="15"/>
      <c r="D31" s="15"/>
      <c r="E31" s="15"/>
      <c r="F31" s="15"/>
      <c r="G31" s="15"/>
      <c r="H31" s="15"/>
      <c r="I31" s="16"/>
      <c r="J31" s="15"/>
      <c r="K31" s="16"/>
    </row>
    <row r="32" spans="1:11" ht="17.25" thickBot="1">
      <c r="A32" s="5" t="s">
        <v>134</v>
      </c>
      <c r="C32" s="74">
        <f>SUM(C22:C30)</f>
        <v>200841</v>
      </c>
      <c r="D32" s="15"/>
      <c r="E32" s="74">
        <f>SUM(E22:E30)</f>
        <v>108343</v>
      </c>
      <c r="F32" s="15"/>
      <c r="G32" s="74">
        <f>SUM(G22:G30)</f>
        <v>451</v>
      </c>
      <c r="H32" s="15"/>
      <c r="I32" s="74">
        <f>SUM(I22:I30)</f>
        <v>-412063.98022</v>
      </c>
      <c r="J32" s="15"/>
      <c r="K32" s="74">
        <f>SUM(K22:K30)</f>
        <v>-102428.98022</v>
      </c>
    </row>
    <row r="33" spans="3:11" ht="17.25" thickTop="1">
      <c r="C33" s="15"/>
      <c r="D33" s="15"/>
      <c r="E33" s="15"/>
      <c r="F33" s="15"/>
      <c r="G33" s="15"/>
      <c r="H33" s="15"/>
      <c r="I33" s="16"/>
      <c r="J33" s="15"/>
      <c r="K33" s="16"/>
    </row>
    <row r="34" spans="3:11" ht="16.5">
      <c r="C34" s="15"/>
      <c r="D34" s="15"/>
      <c r="E34" s="15"/>
      <c r="F34" s="15"/>
      <c r="G34" s="15"/>
      <c r="H34" s="15"/>
      <c r="I34" s="15"/>
      <c r="J34" s="15"/>
      <c r="K34" s="16"/>
    </row>
    <row r="35" spans="1:11" ht="16.5">
      <c r="A35" s="5" t="s">
        <v>390</v>
      </c>
      <c r="C35" s="15"/>
      <c r="D35" s="15"/>
      <c r="E35" s="15"/>
      <c r="F35" s="15"/>
      <c r="G35" s="15"/>
      <c r="H35" s="15"/>
      <c r="I35" s="15"/>
      <c r="J35" s="15"/>
      <c r="K35" s="16"/>
    </row>
    <row r="36" spans="3:11" ht="16.5">
      <c r="C36" s="15"/>
      <c r="D36" s="15"/>
      <c r="E36" s="15"/>
      <c r="F36" s="15"/>
      <c r="G36" s="15"/>
      <c r="H36" s="15"/>
      <c r="I36" s="16"/>
      <c r="J36" s="15"/>
      <c r="K36" s="16"/>
    </row>
    <row r="37" spans="1:11" ht="16.5">
      <c r="A37" s="36" t="s">
        <v>392</v>
      </c>
      <c r="C37" s="15"/>
      <c r="D37" s="15"/>
      <c r="E37" s="15"/>
      <c r="F37" s="15"/>
      <c r="G37" s="15"/>
      <c r="H37" s="15"/>
      <c r="I37" s="16"/>
      <c r="J37" s="15"/>
      <c r="K37" s="16"/>
    </row>
    <row r="38" spans="3:11" ht="16.5">
      <c r="C38" s="15"/>
      <c r="D38" s="15"/>
      <c r="E38" s="15"/>
      <c r="F38" s="15"/>
      <c r="G38" s="15"/>
      <c r="H38" s="15"/>
      <c r="I38" s="16"/>
      <c r="J38" s="15"/>
      <c r="K38" s="16"/>
    </row>
    <row r="39" spans="1:11" ht="16.5">
      <c r="A39" s="5" t="s">
        <v>120</v>
      </c>
      <c r="C39" s="15">
        <f>+'[6]Equity'!$C$22</f>
        <v>200841</v>
      </c>
      <c r="D39" s="15"/>
      <c r="E39" s="15">
        <f>+'[6]Equity'!$E$22</f>
        <v>108343</v>
      </c>
      <c r="F39" s="15"/>
      <c r="G39" s="15">
        <f>+'[6]Equity'!$G$22</f>
        <v>451</v>
      </c>
      <c r="H39" s="15"/>
      <c r="I39" s="16">
        <f>+'[6]Equity'!$M$22</f>
        <v>-398999</v>
      </c>
      <c r="J39" s="15"/>
      <c r="K39" s="16">
        <f>SUM(C39:I39)</f>
        <v>-89364</v>
      </c>
    </row>
    <row r="40" spans="1:11" ht="16.5">
      <c r="A40" s="5" t="s">
        <v>121</v>
      </c>
      <c r="C40" s="15"/>
      <c r="D40" s="15"/>
      <c r="E40" s="15"/>
      <c r="F40" s="15"/>
      <c r="G40" s="15"/>
      <c r="H40" s="15"/>
      <c r="I40" s="16"/>
      <c r="J40" s="15"/>
      <c r="K40" s="16"/>
    </row>
    <row r="41" spans="3:11" ht="18" customHeight="1">
      <c r="C41" s="15"/>
      <c r="D41" s="15"/>
      <c r="E41" s="15"/>
      <c r="F41" s="15"/>
      <c r="G41" s="15"/>
      <c r="H41" s="15"/>
      <c r="I41" s="16"/>
      <c r="J41" s="15"/>
      <c r="K41" s="16"/>
    </row>
    <row r="42" spans="1:11" ht="16.5">
      <c r="A42" s="5" t="s">
        <v>130</v>
      </c>
      <c r="C42" s="15">
        <f>+'[2]Equity'!$C$23</f>
        <v>0</v>
      </c>
      <c r="D42" s="15"/>
      <c r="E42" s="15">
        <f>+'[2]Equity'!$E$23</f>
        <v>0</v>
      </c>
      <c r="F42" s="15"/>
      <c r="G42" s="15">
        <f>+'[2]Equity'!$G$23</f>
        <v>0</v>
      </c>
      <c r="H42" s="15"/>
      <c r="I42" s="16">
        <f>+'[6]Equity'!$M$23</f>
        <v>-2591</v>
      </c>
      <c r="J42" s="15"/>
      <c r="K42" s="16">
        <f>SUM(C42:I42)</f>
        <v>-2591</v>
      </c>
    </row>
    <row r="43" spans="1:11" ht="16.5">
      <c r="A43" s="5" t="s">
        <v>131</v>
      </c>
      <c r="C43" s="15"/>
      <c r="D43" s="15"/>
      <c r="E43" s="15"/>
      <c r="F43" s="15"/>
      <c r="G43" s="15"/>
      <c r="H43" s="15"/>
      <c r="I43" s="16"/>
      <c r="J43" s="15"/>
      <c r="K43" s="16"/>
    </row>
    <row r="44" spans="1:11" ht="16.5">
      <c r="A44" s="5" t="s">
        <v>132</v>
      </c>
      <c r="C44" s="15"/>
      <c r="D44" s="15"/>
      <c r="E44" s="15"/>
      <c r="F44" s="15"/>
      <c r="G44" s="15"/>
      <c r="H44" s="15"/>
      <c r="I44" s="16"/>
      <c r="J44" s="15"/>
      <c r="K44" s="16"/>
    </row>
    <row r="45" spans="3:11" ht="16.5">
      <c r="C45" s="15"/>
      <c r="D45" s="15"/>
      <c r="E45" s="15"/>
      <c r="F45" s="15"/>
      <c r="G45" s="15"/>
      <c r="H45" s="15"/>
      <c r="I45" s="16"/>
      <c r="J45" s="15"/>
      <c r="K45" s="16"/>
    </row>
    <row r="46" spans="1:11" ht="16.5">
      <c r="A46" s="5" t="s">
        <v>294</v>
      </c>
      <c r="C46" s="15"/>
      <c r="D46" s="15"/>
      <c r="E46" s="15"/>
      <c r="F46" s="15"/>
      <c r="G46" s="15"/>
      <c r="H46" s="15"/>
      <c r="I46" s="16"/>
      <c r="J46" s="15"/>
      <c r="K46" s="16"/>
    </row>
    <row r="47" spans="3:11" ht="16.5">
      <c r="C47" s="15"/>
      <c r="D47" s="15"/>
      <c r="E47" s="15"/>
      <c r="F47" s="15"/>
      <c r="G47" s="15"/>
      <c r="H47" s="15"/>
      <c r="I47" s="16"/>
      <c r="J47" s="15"/>
      <c r="K47" s="16"/>
    </row>
    <row r="48" spans="1:11" ht="18" customHeight="1">
      <c r="A48" s="5" t="s">
        <v>133</v>
      </c>
      <c r="C48" s="15"/>
      <c r="D48" s="15"/>
      <c r="E48" s="15"/>
      <c r="F48" s="15"/>
      <c r="G48" s="15"/>
      <c r="H48" s="15"/>
      <c r="I48" s="16"/>
      <c r="J48" s="15"/>
      <c r="K48" s="16"/>
    </row>
    <row r="49" spans="1:11" ht="17.25" thickBot="1">
      <c r="A49" s="5" t="s">
        <v>134</v>
      </c>
      <c r="B49" s="13"/>
      <c r="C49" s="74">
        <f>SUM(C39:C47)</f>
        <v>200841</v>
      </c>
      <c r="D49" s="16"/>
      <c r="E49" s="74">
        <f>SUM(E39:E47)</f>
        <v>108343</v>
      </c>
      <c r="F49" s="16"/>
      <c r="G49" s="74">
        <f>SUM(G39:G47)</f>
        <v>451</v>
      </c>
      <c r="H49" s="16"/>
      <c r="I49" s="74">
        <f>SUM(I39:I47)</f>
        <v>-401590</v>
      </c>
      <c r="J49" s="16"/>
      <c r="K49" s="74">
        <f>SUM(K39:K47)</f>
        <v>-91955</v>
      </c>
    </row>
    <row r="50" spans="1:11" ht="17.25" thickTop="1">
      <c r="A50" s="13"/>
      <c r="B50" s="13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6.5">
      <c r="A51" s="42" t="s">
        <v>191</v>
      </c>
      <c r="B51" s="13"/>
      <c r="C51" s="13"/>
      <c r="D51" s="13"/>
      <c r="E51" s="13"/>
      <c r="F51" s="13"/>
      <c r="G51" s="13"/>
      <c r="H51" s="16"/>
      <c r="I51" s="16"/>
      <c r="J51" s="16"/>
      <c r="K51" s="16"/>
    </row>
    <row r="52" spans="1:12" ht="16.5">
      <c r="A52" s="42" t="s">
        <v>414</v>
      </c>
      <c r="B52" s="13"/>
      <c r="C52" s="13"/>
      <c r="D52" s="13"/>
      <c r="E52" s="13"/>
      <c r="F52" s="13"/>
      <c r="G52" s="13"/>
      <c r="H52" s="16"/>
      <c r="I52" s="16"/>
      <c r="J52" s="16"/>
      <c r="K52" s="16"/>
      <c r="L52" s="12"/>
    </row>
    <row r="53" spans="1:11" ht="16.5">
      <c r="A53" s="13"/>
      <c r="B53" s="13"/>
      <c r="C53" s="13"/>
      <c r="D53" s="13"/>
      <c r="E53" s="13"/>
      <c r="F53" s="13"/>
      <c r="G53" s="13"/>
      <c r="H53" s="16"/>
      <c r="I53" s="16"/>
      <c r="J53" s="16"/>
      <c r="K53" s="16"/>
    </row>
    <row r="54" spans="1:11" ht="18" customHeight="1">
      <c r="A54" s="13"/>
      <c r="B54" s="13"/>
      <c r="C54" s="13"/>
      <c r="D54" s="13"/>
      <c r="E54" s="13"/>
      <c r="F54" s="13"/>
      <c r="G54" s="13"/>
      <c r="H54" s="16"/>
      <c r="I54" s="16"/>
      <c r="J54" s="16"/>
      <c r="K54" s="16"/>
    </row>
    <row r="55" spans="1:11" ht="18" customHeight="1">
      <c r="A55" s="13"/>
      <c r="B55" s="13"/>
      <c r="C55" s="13"/>
      <c r="D55" s="13"/>
      <c r="E55" s="13"/>
      <c r="F55" s="13"/>
      <c r="G55" s="13"/>
      <c r="H55" s="16"/>
      <c r="I55" s="16"/>
      <c r="J55" s="16"/>
      <c r="K55" s="16"/>
    </row>
    <row r="56" spans="1:11" ht="18" customHeight="1">
      <c r="A56" s="13"/>
      <c r="B56" s="13"/>
      <c r="C56" s="13"/>
      <c r="D56" s="13"/>
      <c r="E56" s="13"/>
      <c r="F56" s="13"/>
      <c r="G56" s="13"/>
      <c r="H56" s="16"/>
      <c r="I56" s="16"/>
      <c r="J56" s="16"/>
      <c r="K56" s="16"/>
    </row>
    <row r="57" spans="1:11" ht="18" customHeight="1">
      <c r="A57" s="13"/>
      <c r="B57" s="13"/>
      <c r="C57" s="13"/>
      <c r="D57" s="13"/>
      <c r="E57" s="13"/>
      <c r="F57" s="13"/>
      <c r="G57" s="13"/>
      <c r="H57" s="16"/>
      <c r="I57" s="16"/>
      <c r="J57" s="16"/>
      <c r="K57" s="16"/>
    </row>
    <row r="58" spans="1:11" ht="18" customHeight="1">
      <c r="A58" s="13"/>
      <c r="B58" s="13"/>
      <c r="C58" s="13"/>
      <c r="D58" s="13"/>
      <c r="E58" s="13"/>
      <c r="F58" s="13"/>
      <c r="G58" s="13"/>
      <c r="H58" s="16"/>
      <c r="I58" s="16"/>
      <c r="J58" s="16"/>
      <c r="K58" s="16"/>
    </row>
    <row r="59" spans="1:11" ht="18" customHeight="1">
      <c r="A59" s="26"/>
      <c r="B59" s="13"/>
      <c r="C59" s="13"/>
      <c r="D59" s="13"/>
      <c r="E59" s="13"/>
      <c r="F59" s="13"/>
      <c r="G59" s="13"/>
      <c r="H59" s="16"/>
      <c r="I59" s="16"/>
      <c r="J59" s="16"/>
      <c r="K59" s="16"/>
    </row>
    <row r="60" spans="1:11" ht="18" customHeight="1">
      <c r="A60" s="13"/>
      <c r="B60" s="13"/>
      <c r="C60" s="13"/>
      <c r="D60" s="13"/>
      <c r="E60" s="13"/>
      <c r="F60" s="13"/>
      <c r="G60" s="13"/>
      <c r="H60" s="21"/>
      <c r="I60" s="21"/>
      <c r="J60" s="21"/>
      <c r="K60" s="21"/>
    </row>
    <row r="61" spans="1:11" ht="18" customHeight="1">
      <c r="A61" s="13"/>
      <c r="B61" s="13"/>
      <c r="C61" s="13"/>
      <c r="D61" s="13"/>
      <c r="E61" s="13"/>
      <c r="F61" s="13"/>
      <c r="G61" s="13"/>
      <c r="H61" s="16"/>
      <c r="I61" s="16"/>
      <c r="J61" s="16"/>
      <c r="K61" s="16"/>
    </row>
    <row r="62" spans="1:11" ht="18" customHeight="1">
      <c r="A62" s="13"/>
      <c r="B62" s="13"/>
      <c r="C62" s="13"/>
      <c r="D62" s="13"/>
      <c r="E62" s="13"/>
      <c r="F62" s="13"/>
      <c r="G62" s="13"/>
      <c r="H62" s="16"/>
      <c r="I62" s="16"/>
      <c r="J62" s="16"/>
      <c r="K62" s="16"/>
    </row>
    <row r="63" spans="8:11" ht="18" customHeight="1">
      <c r="H63" s="15"/>
      <c r="I63" s="16"/>
      <c r="J63" s="15"/>
      <c r="K63" s="16"/>
    </row>
    <row r="64" spans="8:11" ht="16.5">
      <c r="H64" s="15"/>
      <c r="I64" s="16"/>
      <c r="J64" s="15"/>
      <c r="K64" s="16"/>
    </row>
    <row r="65" spans="8:11" ht="16.5">
      <c r="H65" s="15"/>
      <c r="I65" s="16"/>
      <c r="J65" s="15"/>
      <c r="K65" s="16"/>
    </row>
    <row r="66" spans="8:11" ht="16.5">
      <c r="H66" s="15"/>
      <c r="I66" s="16"/>
      <c r="J66" s="15"/>
      <c r="K66" s="16"/>
    </row>
    <row r="67" spans="8:11" ht="16.5">
      <c r="H67" s="15"/>
      <c r="I67" s="16"/>
      <c r="J67" s="15"/>
      <c r="K67" s="16"/>
    </row>
    <row r="68" spans="8:12" ht="16.5">
      <c r="H68" s="15"/>
      <c r="I68" s="16"/>
      <c r="J68" s="15"/>
      <c r="K68" s="16"/>
      <c r="L68" s="12"/>
    </row>
    <row r="69" spans="8:11" ht="16.5">
      <c r="H69" s="15"/>
      <c r="I69" s="16"/>
      <c r="J69" s="15"/>
      <c r="K69" s="16"/>
    </row>
    <row r="70" spans="8:12" ht="16.5">
      <c r="H70" s="15"/>
      <c r="I70" s="16"/>
      <c r="J70" s="15"/>
      <c r="K70" s="16"/>
      <c r="L70" s="12"/>
    </row>
    <row r="71" spans="8:11" ht="16.5">
      <c r="H71" s="15"/>
      <c r="I71" s="16"/>
      <c r="J71" s="15"/>
      <c r="K71" s="16"/>
    </row>
    <row r="72" spans="8:11" ht="16.5">
      <c r="H72" s="15"/>
      <c r="I72" s="16"/>
      <c r="J72" s="15"/>
      <c r="K72" s="16"/>
    </row>
    <row r="73" spans="8:11" ht="16.5">
      <c r="H73" s="15"/>
      <c r="I73" s="16"/>
      <c r="J73" s="15"/>
      <c r="K73" s="16"/>
    </row>
    <row r="74" spans="8:11" ht="16.5">
      <c r="H74" s="15"/>
      <c r="I74" s="16"/>
      <c r="J74" s="15"/>
      <c r="K74" s="16"/>
    </row>
    <row r="75" spans="9:11" ht="16.5">
      <c r="I75" s="5"/>
      <c r="K75" s="16"/>
    </row>
    <row r="76" spans="8:11" ht="4.5" customHeight="1">
      <c r="H76" s="15"/>
      <c r="I76" s="16"/>
      <c r="J76" s="15"/>
      <c r="K76" s="16"/>
    </row>
    <row r="77" spans="7:12" ht="16.5">
      <c r="G77" s="23"/>
      <c r="H77" s="21"/>
      <c r="I77" s="21"/>
      <c r="J77" s="21"/>
      <c r="K77" s="16"/>
      <c r="L77" s="12"/>
    </row>
    <row r="78" spans="7:11" ht="16.5">
      <c r="G78" s="23"/>
      <c r="H78" s="21"/>
      <c r="I78" s="21"/>
      <c r="J78" s="21"/>
      <c r="K78" s="16"/>
    </row>
    <row r="79" spans="8:11" ht="16.5">
      <c r="H79" s="24"/>
      <c r="I79" s="16"/>
      <c r="J79" s="24"/>
      <c r="K79" s="16"/>
    </row>
    <row r="80" spans="8:11" ht="16.5">
      <c r="H80" s="24"/>
      <c r="I80" s="16"/>
      <c r="J80" s="64"/>
      <c r="K80" s="16"/>
    </row>
    <row r="81" spans="8:11" ht="16.5">
      <c r="H81" s="15"/>
      <c r="I81" s="15"/>
      <c r="J81" s="15"/>
      <c r="K81" s="16"/>
    </row>
    <row r="82" spans="8:11" ht="16.5">
      <c r="H82" s="15"/>
      <c r="I82" s="16"/>
      <c r="J82" s="65"/>
      <c r="K82" s="16"/>
    </row>
    <row r="83" spans="8:11" ht="16.5">
      <c r="H83" s="15"/>
      <c r="I83" s="16"/>
      <c r="J83" s="65"/>
      <c r="K83" s="16"/>
    </row>
    <row r="84" spans="8:11" ht="16.5">
      <c r="H84" s="15"/>
      <c r="I84" s="16"/>
      <c r="J84" s="15"/>
      <c r="K84" s="16"/>
    </row>
    <row r="85" spans="8:11" ht="16.5">
      <c r="H85" s="15"/>
      <c r="I85" s="16"/>
      <c r="J85" s="15"/>
      <c r="K85" s="16"/>
    </row>
    <row r="86" spans="8:11" ht="16.5">
      <c r="H86" s="15"/>
      <c r="I86" s="16"/>
      <c r="J86" s="15"/>
      <c r="K86" s="16"/>
    </row>
    <row r="87" spans="8:11" ht="16.5">
      <c r="H87" s="15"/>
      <c r="I87" s="16"/>
      <c r="J87" s="15"/>
      <c r="K87" s="16"/>
    </row>
    <row r="88" spans="8:11" ht="16.5">
      <c r="H88" s="15"/>
      <c r="I88" s="16"/>
      <c r="J88" s="15"/>
      <c r="K88" s="16"/>
    </row>
    <row r="89" spans="8:11" ht="16.5">
      <c r="H89" s="15"/>
      <c r="I89" s="16"/>
      <c r="J89" s="15"/>
      <c r="K89" s="16"/>
    </row>
    <row r="90" spans="8:11" ht="16.5">
      <c r="H90" s="15"/>
      <c r="I90" s="16"/>
      <c r="J90" s="15"/>
      <c r="K90" s="16"/>
    </row>
    <row r="91" spans="8:11" ht="16.5">
      <c r="H91" s="15"/>
      <c r="I91" s="16"/>
      <c r="J91" s="15"/>
      <c r="K91" s="16"/>
    </row>
    <row r="92" spans="8:11" ht="16.5">
      <c r="H92" s="15"/>
      <c r="I92" s="16"/>
      <c r="J92" s="15"/>
      <c r="K92" s="16"/>
    </row>
    <row r="93" spans="8:11" ht="16.5">
      <c r="H93" s="15"/>
      <c r="I93" s="16"/>
      <c r="J93" s="15"/>
      <c r="K93" s="16"/>
    </row>
    <row r="94" spans="8:11" ht="16.5">
      <c r="H94" s="15"/>
      <c r="I94" s="16"/>
      <c r="J94" s="15"/>
      <c r="K94" s="16"/>
    </row>
    <row r="95" spans="8:11" ht="16.5">
      <c r="H95" s="15"/>
      <c r="I95" s="16"/>
      <c r="J95" s="15"/>
      <c r="K95" s="16"/>
    </row>
    <row r="96" spans="8:11" ht="16.5">
      <c r="H96" s="15"/>
      <c r="I96" s="16"/>
      <c r="J96" s="15"/>
      <c r="K96" s="16"/>
    </row>
    <row r="97" spans="8:11" ht="16.5">
      <c r="H97" s="15"/>
      <c r="I97" s="16"/>
      <c r="J97" s="15"/>
      <c r="K97" s="16"/>
    </row>
    <row r="98" spans="8:11" ht="16.5">
      <c r="H98" s="15"/>
      <c r="I98" s="16"/>
      <c r="J98" s="15"/>
      <c r="K98" s="16"/>
    </row>
    <row r="99" spans="8:11" ht="16.5">
      <c r="H99" s="15"/>
      <c r="I99" s="16"/>
      <c r="J99" s="15"/>
      <c r="K99" s="16"/>
    </row>
    <row r="100" spans="8:11" ht="16.5">
      <c r="H100" s="15"/>
      <c r="I100" s="16"/>
      <c r="J100" s="15"/>
      <c r="K100" s="16"/>
    </row>
    <row r="101" spans="8:11" ht="16.5">
      <c r="H101" s="15"/>
      <c r="I101" s="16"/>
      <c r="J101" s="15"/>
      <c r="K101" s="16"/>
    </row>
    <row r="102" spans="8:11" ht="16.5">
      <c r="H102" s="15"/>
      <c r="I102" s="16"/>
      <c r="J102" s="15"/>
      <c r="K102" s="16"/>
    </row>
    <row r="103" spans="8:11" ht="16.5">
      <c r="H103" s="15"/>
      <c r="I103" s="16"/>
      <c r="J103" s="15"/>
      <c r="K103" s="16"/>
    </row>
    <row r="104" spans="8:11" ht="16.5">
      <c r="H104" s="15"/>
      <c r="I104" s="16"/>
      <c r="J104" s="15"/>
      <c r="K104" s="16"/>
    </row>
    <row r="105" spans="8:11" ht="16.5">
      <c r="H105" s="15"/>
      <c r="I105" s="16"/>
      <c r="J105" s="15"/>
      <c r="K105" s="16"/>
    </row>
    <row r="106" spans="8:11" ht="16.5">
      <c r="H106" s="15"/>
      <c r="I106" s="16"/>
      <c r="J106" s="15"/>
      <c r="K106" s="16"/>
    </row>
    <row r="107" spans="8:11" ht="16.5">
      <c r="H107" s="15"/>
      <c r="I107" s="16"/>
      <c r="J107" s="15"/>
      <c r="K107" s="16"/>
    </row>
    <row r="108" spans="8:11" ht="16.5">
      <c r="H108" s="15"/>
      <c r="I108" s="16"/>
      <c r="J108" s="15"/>
      <c r="K108" s="16"/>
    </row>
    <row r="109" spans="8:11" ht="16.5">
      <c r="H109" s="15"/>
      <c r="I109" s="16"/>
      <c r="J109" s="15"/>
      <c r="K109" s="16"/>
    </row>
    <row r="110" spans="8:11" ht="16.5">
      <c r="H110" s="15"/>
      <c r="I110" s="16"/>
      <c r="J110" s="15"/>
      <c r="K110" s="16"/>
    </row>
    <row r="111" spans="8:11" ht="16.5">
      <c r="H111" s="15"/>
      <c r="I111" s="16"/>
      <c r="J111" s="15"/>
      <c r="K111" s="16"/>
    </row>
    <row r="112" spans="8:11" ht="16.5">
      <c r="H112" s="15"/>
      <c r="I112" s="16"/>
      <c r="J112" s="15"/>
      <c r="K112" s="16"/>
    </row>
    <row r="113" spans="8:11" ht="16.5">
      <c r="H113" s="15"/>
      <c r="I113" s="16"/>
      <c r="J113" s="15"/>
      <c r="K113" s="16"/>
    </row>
    <row r="114" spans="8:11" ht="16.5">
      <c r="H114" s="15"/>
      <c r="I114" s="16"/>
      <c r="J114" s="15"/>
      <c r="K114" s="16"/>
    </row>
    <row r="115" spans="8:11" ht="16.5">
      <c r="H115" s="15"/>
      <c r="I115" s="16"/>
      <c r="J115" s="15"/>
      <c r="K115" s="16"/>
    </row>
    <row r="116" spans="8:11" ht="16.5">
      <c r="H116" s="15"/>
      <c r="I116" s="16"/>
      <c r="J116" s="15"/>
      <c r="K116" s="16"/>
    </row>
    <row r="117" spans="8:11" ht="16.5">
      <c r="H117" s="15"/>
      <c r="I117" s="16"/>
      <c r="J117" s="15"/>
      <c r="K117" s="16"/>
    </row>
  </sheetData>
  <mergeCells count="2">
    <mergeCell ref="A10:K10"/>
    <mergeCell ref="A11:K11"/>
  </mergeCells>
  <printOptions/>
  <pageMargins left="0.35" right="0" top="0.5" bottom="0.5" header="0.5" footer="0.25"/>
  <pageSetup horizontalDpi="300" verticalDpi="300" orientation="portrait" paperSize="9" scale="90" r:id="rId4"/>
  <headerFooter alignWithMargins="0">
    <oddFooter>&amp;L&amp;F&amp;R&amp;T&amp;D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9:N117"/>
  <sheetViews>
    <sheetView tabSelected="1" view="pageBreakPreview" zoomScaleNormal="75" zoomScaleSheetLayoutView="100" workbookViewId="0" topLeftCell="C1">
      <selection activeCell="D24" sqref="D24"/>
    </sheetView>
  </sheetViews>
  <sheetFormatPr defaultColWidth="9.00390625" defaultRowHeight="14.25"/>
  <cols>
    <col min="1" max="1" width="4.00390625" style="1" customWidth="1"/>
    <col min="2" max="2" width="55.625" style="1" customWidth="1"/>
    <col min="3" max="3" width="2.875" style="1" customWidth="1"/>
    <col min="4" max="4" width="18.875" style="1" bestFit="1" customWidth="1"/>
    <col min="5" max="5" width="1.75390625" style="1" customWidth="1"/>
    <col min="6" max="6" width="14.25390625" style="1" hidden="1" customWidth="1"/>
    <col min="7" max="7" width="0.875" style="1" customWidth="1"/>
    <col min="8" max="8" width="18.875" style="1" bestFit="1" customWidth="1"/>
    <col min="9" max="12" width="9.00390625" style="1" customWidth="1"/>
    <col min="13" max="14" width="9.875" style="1" bestFit="1" customWidth="1"/>
    <col min="15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spans="1:7" ht="15.75" customHeight="1">
      <c r="A9" s="2"/>
      <c r="B9" s="2"/>
      <c r="C9" s="2"/>
      <c r="D9" s="2"/>
      <c r="E9" s="2"/>
      <c r="F9" s="2"/>
      <c r="G9" s="2"/>
    </row>
    <row r="10" spans="1:7" ht="15.75" customHeight="1">
      <c r="A10" s="2"/>
      <c r="B10" s="2"/>
      <c r="C10" s="2"/>
      <c r="D10" s="2"/>
      <c r="E10" s="2"/>
      <c r="F10" s="2"/>
      <c r="G10" s="2"/>
    </row>
    <row r="11" spans="1:7" ht="18" customHeight="1">
      <c r="A11" s="126" t="s">
        <v>135</v>
      </c>
      <c r="B11" s="126"/>
      <c r="C11" s="126"/>
      <c r="D11" s="126"/>
      <c r="E11" s="126"/>
      <c r="F11" s="126"/>
      <c r="G11" s="126"/>
    </row>
    <row r="12" spans="1:7" ht="18" customHeight="1">
      <c r="A12" s="126" t="s">
        <v>389</v>
      </c>
      <c r="B12" s="126"/>
      <c r="C12" s="126"/>
      <c r="D12" s="126"/>
      <c r="E12" s="126"/>
      <c r="F12" s="126"/>
      <c r="G12" s="126"/>
    </row>
    <row r="13" spans="1:7" ht="18" customHeight="1">
      <c r="A13" s="2"/>
      <c r="B13" s="2"/>
      <c r="C13" s="2"/>
      <c r="D13" s="2"/>
      <c r="E13" s="2"/>
      <c r="F13" s="2"/>
      <c r="G13" s="2"/>
    </row>
    <row r="14" spans="1:8" ht="18" customHeight="1">
      <c r="A14" s="2"/>
      <c r="B14" s="2"/>
      <c r="D14" s="29">
        <v>2006</v>
      </c>
      <c r="E14" s="29"/>
      <c r="F14" s="29">
        <v>2001</v>
      </c>
      <c r="G14" s="29"/>
      <c r="H14" s="29">
        <v>2005</v>
      </c>
    </row>
    <row r="15" spans="1:8" ht="18" customHeight="1">
      <c r="A15" s="3"/>
      <c r="B15" s="3"/>
      <c r="D15" s="29" t="s">
        <v>393</v>
      </c>
      <c r="E15" s="4"/>
      <c r="F15" s="4" t="s">
        <v>136</v>
      </c>
      <c r="G15" s="4"/>
      <c r="H15" s="29" t="s">
        <v>393</v>
      </c>
    </row>
    <row r="16" spans="1:8" ht="18" customHeight="1">
      <c r="A16" s="3"/>
      <c r="B16" s="3"/>
      <c r="D16" s="37">
        <v>38898</v>
      </c>
      <c r="E16" s="28"/>
      <c r="F16" s="29" t="s">
        <v>137</v>
      </c>
      <c r="G16" s="28"/>
      <c r="H16" s="37">
        <v>38898</v>
      </c>
    </row>
    <row r="17" spans="1:8" ht="18" customHeight="1">
      <c r="A17" s="3"/>
      <c r="B17" s="3"/>
      <c r="D17" s="2" t="s">
        <v>123</v>
      </c>
      <c r="F17" s="37">
        <v>37529</v>
      </c>
      <c r="H17" s="2" t="s">
        <v>123</v>
      </c>
    </row>
    <row r="18" spans="1:7" ht="18" customHeight="1">
      <c r="A18" s="3"/>
      <c r="B18" s="3"/>
      <c r="C18" s="27"/>
      <c r="D18" s="27"/>
      <c r="E18" s="27"/>
      <c r="F18" s="27"/>
      <c r="G18" s="27"/>
    </row>
    <row r="19" spans="1:8" ht="18" customHeight="1">
      <c r="A19" s="5" t="s">
        <v>193</v>
      </c>
      <c r="B19" s="5"/>
      <c r="C19" s="13"/>
      <c r="D19" s="16">
        <f>+'[6]Cash flow'!$K$8</f>
        <v>-2752</v>
      </c>
      <c r="E19" s="13"/>
      <c r="F19" s="38"/>
      <c r="G19" s="2"/>
      <c r="H19" s="16">
        <v>-10190</v>
      </c>
    </row>
    <row r="20" spans="1:7" ht="18" customHeight="1">
      <c r="A20" s="5" t="s">
        <v>200</v>
      </c>
      <c r="B20" s="5"/>
      <c r="C20" s="13"/>
      <c r="E20" s="13"/>
      <c r="F20" s="38"/>
      <c r="G20" s="2"/>
    </row>
    <row r="21" spans="1:8" ht="18" customHeight="1">
      <c r="A21" s="5"/>
      <c r="B21" s="5" t="s">
        <v>286</v>
      </c>
      <c r="C21" s="13"/>
      <c r="E21" s="13"/>
      <c r="F21" s="38"/>
      <c r="G21" s="2"/>
      <c r="H21" s="16"/>
    </row>
    <row r="22" spans="1:8" ht="18" customHeight="1">
      <c r="A22" s="36"/>
      <c r="B22" s="5" t="s">
        <v>201</v>
      </c>
      <c r="C22" s="13"/>
      <c r="D22" s="16">
        <f>+'[6]Cash flow'!$K$11</f>
        <v>157.06473</v>
      </c>
      <c r="E22" s="13"/>
      <c r="F22" s="38"/>
      <c r="G22" s="2"/>
      <c r="H22" s="16">
        <v>181</v>
      </c>
    </row>
    <row r="23" spans="1:8" ht="18" customHeight="1">
      <c r="A23" s="36"/>
      <c r="B23" s="5" t="s">
        <v>287</v>
      </c>
      <c r="C23" s="13"/>
      <c r="D23" s="16">
        <v>0</v>
      </c>
      <c r="E23" s="13"/>
      <c r="F23" s="38"/>
      <c r="G23" s="2"/>
      <c r="H23" s="16">
        <v>0</v>
      </c>
    </row>
    <row r="24" spans="1:8" ht="18" customHeight="1">
      <c r="A24" s="36"/>
      <c r="B24" s="5" t="s">
        <v>288</v>
      </c>
      <c r="C24" s="13"/>
      <c r="D24" s="16">
        <v>0</v>
      </c>
      <c r="E24" s="13"/>
      <c r="F24" s="38"/>
      <c r="G24" s="2"/>
      <c r="H24" s="16">
        <v>0</v>
      </c>
    </row>
    <row r="25" spans="1:8" ht="18" customHeight="1">
      <c r="A25" s="6"/>
      <c r="B25" s="5" t="s">
        <v>322</v>
      </c>
      <c r="C25" s="13"/>
      <c r="D25" s="16">
        <f>+'[6]Cash flow'!$K$15</f>
        <v>89.93150999999999</v>
      </c>
      <c r="E25" s="13"/>
      <c r="F25" s="38"/>
      <c r="G25" s="2"/>
      <c r="H25" s="16">
        <v>29</v>
      </c>
    </row>
    <row r="26" spans="1:8" ht="18" customHeight="1">
      <c r="A26" s="6"/>
      <c r="B26" s="105" t="s">
        <v>219</v>
      </c>
      <c r="C26" s="13"/>
      <c r="D26" s="16">
        <v>0</v>
      </c>
      <c r="E26" s="13"/>
      <c r="F26" s="38"/>
      <c r="G26" s="2"/>
      <c r="H26" s="16">
        <v>0</v>
      </c>
    </row>
    <row r="27" spans="1:8" ht="18" customHeight="1">
      <c r="A27" s="6"/>
      <c r="B27" s="105" t="s">
        <v>289</v>
      </c>
      <c r="C27" s="13"/>
      <c r="D27" s="16">
        <v>0</v>
      </c>
      <c r="E27" s="13"/>
      <c r="F27" s="38"/>
      <c r="G27" s="2"/>
      <c r="H27" s="16">
        <v>0</v>
      </c>
    </row>
    <row r="28" spans="1:8" ht="18" customHeight="1">
      <c r="A28" s="6"/>
      <c r="B28" s="105" t="s">
        <v>290</v>
      </c>
      <c r="C28" s="13"/>
      <c r="D28" s="16">
        <v>0</v>
      </c>
      <c r="E28" s="13"/>
      <c r="F28" s="38"/>
      <c r="G28" s="2"/>
      <c r="H28" s="16">
        <v>0</v>
      </c>
    </row>
    <row r="29" spans="1:8" ht="18" customHeight="1">
      <c r="A29" s="5"/>
      <c r="B29" s="5" t="s">
        <v>208</v>
      </c>
      <c r="C29" s="35"/>
      <c r="D29" s="16">
        <f>+'[6]Cash flow'!$K$17</f>
        <v>2158.92271</v>
      </c>
      <c r="E29" s="35"/>
      <c r="F29" s="39"/>
      <c r="G29" s="32"/>
      <c r="H29" s="16">
        <v>2125</v>
      </c>
    </row>
    <row r="30" spans="1:8" ht="18" customHeight="1">
      <c r="A30" s="5"/>
      <c r="B30" s="5" t="s">
        <v>211</v>
      </c>
      <c r="C30" s="35"/>
      <c r="D30" s="16">
        <f>+'[4]Cash flow'!$K$16</f>
        <v>0</v>
      </c>
      <c r="E30" s="35"/>
      <c r="F30" s="39"/>
      <c r="G30" s="32"/>
      <c r="H30" s="16">
        <v>0</v>
      </c>
    </row>
    <row r="31" spans="1:8" ht="18" customHeight="1">
      <c r="A31" s="5"/>
      <c r="B31" s="5"/>
      <c r="C31" s="35"/>
      <c r="D31" s="16"/>
      <c r="E31" s="35"/>
      <c r="F31" s="39"/>
      <c r="G31" s="33"/>
      <c r="H31" s="16"/>
    </row>
    <row r="32" spans="1:8" ht="18" customHeight="1">
      <c r="A32" s="5" t="s">
        <v>192</v>
      </c>
      <c r="B32" s="5"/>
      <c r="C32" s="35"/>
      <c r="D32" s="17">
        <f>SUM(D19:D31)</f>
        <v>-346.08105000000023</v>
      </c>
      <c r="E32" s="40"/>
      <c r="F32" s="39"/>
      <c r="G32" s="31"/>
      <c r="H32" s="17">
        <f>SUM(H19:H31)</f>
        <v>-7855</v>
      </c>
    </row>
    <row r="33" spans="1:8" ht="18" customHeight="1">
      <c r="A33" s="5"/>
      <c r="B33" s="5"/>
      <c r="C33" s="35"/>
      <c r="D33" s="16"/>
      <c r="E33" s="35"/>
      <c r="F33" s="39"/>
      <c r="G33" s="33"/>
      <c r="H33" s="16"/>
    </row>
    <row r="34" spans="1:8" ht="18" customHeight="1">
      <c r="A34" s="5" t="s">
        <v>138</v>
      </c>
      <c r="B34" s="5"/>
      <c r="C34" s="35"/>
      <c r="D34" s="16"/>
      <c r="E34" s="35"/>
      <c r="F34" s="35"/>
      <c r="G34" s="23"/>
      <c r="H34" s="16"/>
    </row>
    <row r="35" spans="2:8" ht="18" customHeight="1">
      <c r="B35" s="5" t="s">
        <v>207</v>
      </c>
      <c r="C35" s="35"/>
      <c r="D35" s="16">
        <f>+'[6]Cash flow'!$M$27</f>
        <v>-138.26950000000033</v>
      </c>
      <c r="E35" s="35"/>
      <c r="F35" s="35"/>
      <c r="G35" s="23"/>
      <c r="H35" s="16">
        <v>392</v>
      </c>
    </row>
    <row r="36" spans="2:8" ht="18" customHeight="1">
      <c r="B36" s="5" t="s">
        <v>139</v>
      </c>
      <c r="C36" s="35"/>
      <c r="D36" s="16">
        <f>+'[6]Cash flow'!$M$30</f>
        <v>-49.74429000000055</v>
      </c>
      <c r="E36" s="35"/>
      <c r="F36" s="35"/>
      <c r="G36" s="23"/>
      <c r="H36" s="16">
        <v>-10</v>
      </c>
    </row>
    <row r="37" spans="2:8" ht="18" customHeight="1">
      <c r="B37" s="5"/>
      <c r="C37" s="35"/>
      <c r="D37" s="16"/>
      <c r="E37" s="35"/>
      <c r="F37" s="35"/>
      <c r="G37" s="23"/>
      <c r="H37" s="16"/>
    </row>
    <row r="38" spans="1:8" ht="18" customHeight="1" thickBot="1">
      <c r="A38" s="5" t="s">
        <v>140</v>
      </c>
      <c r="B38" s="5"/>
      <c r="C38" s="35"/>
      <c r="D38" s="17">
        <f>SUM(D32:D37)</f>
        <v>-534.0948400000011</v>
      </c>
      <c r="E38" s="35"/>
      <c r="F38" s="41">
        <f>SUM(F19:F37)</f>
        <v>0</v>
      </c>
      <c r="G38" s="23"/>
      <c r="H38" s="17">
        <f>SUM(H32:H37)</f>
        <v>-7473</v>
      </c>
    </row>
    <row r="39" spans="1:8" ht="18" customHeight="1">
      <c r="A39" s="5"/>
      <c r="B39" s="5"/>
      <c r="C39" s="35"/>
      <c r="D39" s="16"/>
      <c r="E39" s="35"/>
      <c r="F39" s="35"/>
      <c r="G39" s="23"/>
      <c r="H39" s="16"/>
    </row>
    <row r="40" spans="1:8" ht="18" customHeight="1">
      <c r="A40" s="1" t="s">
        <v>141</v>
      </c>
      <c r="C40" s="34"/>
      <c r="D40" s="101"/>
      <c r="E40" s="34"/>
      <c r="F40" s="34"/>
      <c r="G40" s="23"/>
      <c r="H40" s="101"/>
    </row>
    <row r="41" spans="2:8" ht="18" customHeight="1">
      <c r="B41" s="1" t="s">
        <v>295</v>
      </c>
      <c r="C41" s="34"/>
      <c r="D41" s="101">
        <v>0</v>
      </c>
      <c r="E41" s="34"/>
      <c r="F41" s="34"/>
      <c r="G41" s="23"/>
      <c r="H41" s="101"/>
    </row>
    <row r="42" spans="2:8" ht="18" customHeight="1">
      <c r="B42" s="1" t="s">
        <v>296</v>
      </c>
      <c r="C42" s="34"/>
      <c r="D42" s="101"/>
      <c r="E42" s="34"/>
      <c r="F42" s="34"/>
      <c r="G42" s="23"/>
      <c r="H42" s="101">
        <v>0</v>
      </c>
    </row>
    <row r="43" spans="1:8" ht="18" customHeight="1" thickBot="1">
      <c r="A43" s="5" t="s">
        <v>203</v>
      </c>
      <c r="B43" s="5"/>
      <c r="C43" s="35"/>
      <c r="D43" s="17">
        <f>SUM(D41:D42)</f>
        <v>0</v>
      </c>
      <c r="E43" s="35"/>
      <c r="F43" s="41" t="e">
        <f>SUM(#REF!)</f>
        <v>#REF!</v>
      </c>
      <c r="G43" s="23"/>
      <c r="H43" s="17">
        <f>SUM(H41:H42)</f>
        <v>0</v>
      </c>
    </row>
    <row r="44" spans="1:8" ht="18" customHeight="1">
      <c r="A44" s="5"/>
      <c r="B44" s="5"/>
      <c r="C44" s="35"/>
      <c r="D44" s="16"/>
      <c r="E44" s="35"/>
      <c r="F44" s="35"/>
      <c r="G44" s="23"/>
      <c r="H44" s="16"/>
    </row>
    <row r="45" spans="1:8" ht="18" customHeight="1">
      <c r="A45" s="5" t="s">
        <v>142</v>
      </c>
      <c r="B45" s="5"/>
      <c r="C45" s="35"/>
      <c r="D45" s="16"/>
      <c r="E45" s="35"/>
      <c r="F45" s="35"/>
      <c r="G45" s="23"/>
      <c r="H45" s="16"/>
    </row>
    <row r="46" spans="1:8" ht="18" customHeight="1">
      <c r="A46" s="5"/>
      <c r="B46" s="5" t="s">
        <v>202</v>
      </c>
      <c r="C46" s="35"/>
      <c r="D46" s="16">
        <v>0</v>
      </c>
      <c r="E46" s="35"/>
      <c r="F46" s="35"/>
      <c r="G46" s="23"/>
      <c r="H46" s="16">
        <v>0</v>
      </c>
    </row>
    <row r="47" spans="1:8" ht="18" customHeight="1">
      <c r="A47" s="5"/>
      <c r="B47" s="5"/>
      <c r="C47" s="35"/>
      <c r="D47" s="16"/>
      <c r="E47" s="35"/>
      <c r="F47" s="35"/>
      <c r="G47" s="23"/>
      <c r="H47" s="16"/>
    </row>
    <row r="48" spans="1:14" ht="18" customHeight="1" thickBot="1">
      <c r="A48" s="5" t="s">
        <v>204</v>
      </c>
      <c r="B48" s="5"/>
      <c r="C48" s="35"/>
      <c r="D48" s="17">
        <f>SUM(D46:D47)</f>
        <v>0</v>
      </c>
      <c r="E48" s="35"/>
      <c r="F48" s="41">
        <f>SUM(F46:F47)</f>
        <v>0</v>
      </c>
      <c r="G48" s="23"/>
      <c r="H48" s="17">
        <f>SUM(H46:H47)</f>
        <v>0</v>
      </c>
      <c r="M48" s="124"/>
      <c r="N48" s="124"/>
    </row>
    <row r="49" spans="1:14" ht="18" customHeight="1">
      <c r="A49" s="5"/>
      <c r="B49" s="5"/>
      <c r="C49" s="35"/>
      <c r="D49" s="16"/>
      <c r="E49" s="35"/>
      <c r="F49" s="35"/>
      <c r="G49" s="23"/>
      <c r="H49" s="16"/>
      <c r="M49" s="25"/>
      <c r="N49" s="25"/>
    </row>
    <row r="50" spans="1:14" ht="18" customHeight="1">
      <c r="A50" s="5" t="s">
        <v>143</v>
      </c>
      <c r="B50" s="5"/>
      <c r="C50" s="35"/>
      <c r="D50" s="16">
        <f>SUM(D38+D43+D48)</f>
        <v>-534.0948400000011</v>
      </c>
      <c r="E50" s="35"/>
      <c r="F50" s="35"/>
      <c r="G50" s="23"/>
      <c r="H50" s="16">
        <f>SUM(H38+H43+H48)</f>
        <v>-7473</v>
      </c>
      <c r="M50" s="25"/>
      <c r="N50" s="25"/>
    </row>
    <row r="51" spans="1:14" ht="18" customHeight="1">
      <c r="A51" s="5"/>
      <c r="C51" s="34"/>
      <c r="D51" s="101"/>
      <c r="E51" s="35"/>
      <c r="F51" s="35"/>
      <c r="G51" s="23"/>
      <c r="H51" s="101"/>
      <c r="M51" s="25"/>
      <c r="N51" s="25"/>
    </row>
    <row r="52" spans="1:14" ht="18" customHeight="1">
      <c r="A52" s="5" t="s">
        <v>144</v>
      </c>
      <c r="B52" s="5"/>
      <c r="C52" s="35"/>
      <c r="D52" s="16">
        <f>+'[6]Cash flow'!$K$48</f>
        <v>-11340</v>
      </c>
      <c r="E52" s="35"/>
      <c r="F52" s="35"/>
      <c r="G52" s="23"/>
      <c r="H52" s="16">
        <v>-8609</v>
      </c>
      <c r="M52" s="25"/>
      <c r="N52" s="25"/>
    </row>
    <row r="53" spans="1:14" ht="18" customHeight="1">
      <c r="A53" s="5"/>
      <c r="B53" s="13"/>
      <c r="C53" s="35"/>
      <c r="D53" s="16"/>
      <c r="E53" s="35"/>
      <c r="F53" s="35"/>
      <c r="G53" s="35"/>
      <c r="H53" s="16"/>
      <c r="M53" s="101"/>
      <c r="N53" s="101"/>
    </row>
    <row r="54" spans="1:8" ht="18" customHeight="1" thickBot="1">
      <c r="A54" s="5" t="s">
        <v>214</v>
      </c>
      <c r="B54" s="13"/>
      <c r="C54" s="35"/>
      <c r="D54" s="100">
        <f>SUM(D50:D53)</f>
        <v>-11874.094840000002</v>
      </c>
      <c r="E54" s="35"/>
      <c r="F54" s="35"/>
      <c r="G54" s="35"/>
      <c r="H54" s="100">
        <f>SUM(H50:H53)</f>
        <v>-16082</v>
      </c>
    </row>
    <row r="55" spans="1:8" ht="18" customHeight="1">
      <c r="A55" s="5"/>
      <c r="B55" s="13"/>
      <c r="C55" s="35"/>
      <c r="D55" s="16"/>
      <c r="E55" s="35"/>
      <c r="F55" s="35"/>
      <c r="G55" s="35"/>
      <c r="H55" s="16"/>
    </row>
    <row r="56" spans="7:8" ht="18" customHeight="1">
      <c r="G56" s="16"/>
      <c r="H56" s="18"/>
    </row>
    <row r="57" spans="1:7" ht="18" customHeight="1">
      <c r="A57" s="13"/>
      <c r="B57" s="13"/>
      <c r="C57" s="13"/>
      <c r="D57" s="13"/>
      <c r="E57" s="13"/>
      <c r="F57" s="13"/>
      <c r="G57" s="16"/>
    </row>
    <row r="58" spans="1:7" ht="18" customHeight="1">
      <c r="A58" s="42" t="s">
        <v>145</v>
      </c>
      <c r="B58" s="13"/>
      <c r="C58" s="13"/>
      <c r="D58" s="13"/>
      <c r="E58" s="13"/>
      <c r="F58" s="13"/>
      <c r="G58" s="16"/>
    </row>
    <row r="59" spans="1:7" ht="18" customHeight="1">
      <c r="A59" s="42" t="s">
        <v>394</v>
      </c>
      <c r="B59" s="13"/>
      <c r="C59" s="13"/>
      <c r="D59" s="13"/>
      <c r="E59" s="13"/>
      <c r="F59" s="13"/>
      <c r="G59" s="16"/>
    </row>
    <row r="60" spans="1:7" ht="18" customHeight="1">
      <c r="A60" s="13"/>
      <c r="B60" s="13"/>
      <c r="C60" s="13"/>
      <c r="D60" s="13"/>
      <c r="E60" s="13"/>
      <c r="F60" s="13"/>
      <c r="G60" s="21"/>
    </row>
    <row r="61" spans="1:7" ht="18">
      <c r="A61" s="13"/>
      <c r="B61" s="13"/>
      <c r="C61" s="13"/>
      <c r="D61" s="13"/>
      <c r="E61" s="13"/>
      <c r="F61" s="13"/>
      <c r="G61" s="16"/>
    </row>
    <row r="62" spans="1:7" ht="18">
      <c r="A62" s="13"/>
      <c r="B62" s="13"/>
      <c r="C62" s="13"/>
      <c r="D62" s="13"/>
      <c r="E62" s="13"/>
      <c r="F62" s="13"/>
      <c r="G62" s="16"/>
    </row>
    <row r="63" spans="1:7" ht="18">
      <c r="A63" s="5"/>
      <c r="B63" s="5"/>
      <c r="C63" s="5"/>
      <c r="D63" s="5"/>
      <c r="E63" s="5"/>
      <c r="F63" s="5"/>
      <c r="G63" s="15"/>
    </row>
    <row r="64" spans="1:7" ht="18">
      <c r="A64" s="5"/>
      <c r="B64" s="5"/>
      <c r="C64" s="5"/>
      <c r="D64" s="5"/>
      <c r="E64" s="5"/>
      <c r="F64" s="5"/>
      <c r="G64" s="15"/>
    </row>
    <row r="65" spans="1:7" ht="18">
      <c r="A65" s="5"/>
      <c r="B65" s="5"/>
      <c r="C65" s="5"/>
      <c r="D65" s="5"/>
      <c r="E65" s="5"/>
      <c r="F65" s="5"/>
      <c r="G65" s="15"/>
    </row>
    <row r="66" spans="1:7" ht="18">
      <c r="A66" s="5"/>
      <c r="B66" s="5"/>
      <c r="C66" s="5"/>
      <c r="D66" s="5"/>
      <c r="E66" s="5"/>
      <c r="F66" s="5"/>
      <c r="G66" s="15"/>
    </row>
    <row r="67" spans="1:7" ht="18">
      <c r="A67" s="5"/>
      <c r="B67" s="5"/>
      <c r="C67" s="5"/>
      <c r="D67" s="5"/>
      <c r="E67" s="5"/>
      <c r="F67" s="5"/>
      <c r="G67" s="15"/>
    </row>
    <row r="68" spans="1:8" ht="18">
      <c r="A68" s="5"/>
      <c r="B68" s="5"/>
      <c r="C68" s="5"/>
      <c r="D68" s="5"/>
      <c r="E68" s="5"/>
      <c r="F68" s="5"/>
      <c r="G68" s="15"/>
      <c r="H68" s="18"/>
    </row>
    <row r="69" spans="1:7" ht="18">
      <c r="A69" s="5"/>
      <c r="B69" s="5"/>
      <c r="C69" s="5"/>
      <c r="D69" s="5"/>
      <c r="E69" s="5"/>
      <c r="F69" s="5"/>
      <c r="G69" s="15"/>
    </row>
    <row r="70" spans="1:8" ht="18">
      <c r="A70" s="5"/>
      <c r="B70" s="5"/>
      <c r="C70" s="5"/>
      <c r="D70" s="5"/>
      <c r="E70" s="5"/>
      <c r="F70" s="5"/>
      <c r="G70" s="15"/>
      <c r="H70" s="18"/>
    </row>
    <row r="71" spans="1:7" ht="18">
      <c r="A71" s="5"/>
      <c r="B71" s="5"/>
      <c r="C71" s="5"/>
      <c r="D71" s="5"/>
      <c r="E71" s="5"/>
      <c r="F71" s="5"/>
      <c r="G71" s="15"/>
    </row>
    <row r="72" spans="1:7" ht="18">
      <c r="A72" s="5"/>
      <c r="B72" s="5"/>
      <c r="C72" s="5"/>
      <c r="D72" s="5"/>
      <c r="E72" s="5"/>
      <c r="F72" s="5"/>
      <c r="G72" s="15"/>
    </row>
    <row r="73" spans="1:7" ht="18">
      <c r="A73" s="5"/>
      <c r="B73" s="5"/>
      <c r="C73" s="5"/>
      <c r="D73" s="5"/>
      <c r="E73" s="5"/>
      <c r="F73" s="5"/>
      <c r="G73" s="15"/>
    </row>
    <row r="74" spans="1:7" ht="18">
      <c r="A74" s="5"/>
      <c r="B74" s="5"/>
      <c r="C74" s="5"/>
      <c r="D74" s="5"/>
      <c r="E74" s="5"/>
      <c r="F74" s="5"/>
      <c r="G74" s="15"/>
    </row>
    <row r="76" spans="1:7" ht="4.5" customHeight="1">
      <c r="A76" s="5"/>
      <c r="B76" s="5"/>
      <c r="C76" s="5"/>
      <c r="D76" s="5"/>
      <c r="E76" s="5"/>
      <c r="F76" s="5"/>
      <c r="G76" s="15"/>
    </row>
    <row r="77" spans="1:8" ht="18">
      <c r="A77" s="5"/>
      <c r="B77" s="5"/>
      <c r="C77" s="5"/>
      <c r="D77" s="5"/>
      <c r="E77" s="5"/>
      <c r="F77" s="22"/>
      <c r="G77" s="21"/>
      <c r="H77" s="18"/>
    </row>
    <row r="78" spans="1:7" ht="18">
      <c r="A78" s="5"/>
      <c r="B78" s="5"/>
      <c r="C78" s="5"/>
      <c r="D78" s="5"/>
      <c r="E78" s="5"/>
      <c r="F78" s="23"/>
      <c r="G78" s="21"/>
    </row>
    <row r="79" spans="1:7" ht="18">
      <c r="A79" s="5"/>
      <c r="B79" s="5"/>
      <c r="C79" s="5"/>
      <c r="D79" s="5"/>
      <c r="E79" s="5"/>
      <c r="F79" s="5"/>
      <c r="G79" s="24"/>
    </row>
    <row r="80" ht="18">
      <c r="G80" s="24"/>
    </row>
    <row r="81" ht="18">
      <c r="G81" s="25"/>
    </row>
    <row r="82" ht="18">
      <c r="G82" s="25"/>
    </row>
    <row r="83" ht="18">
      <c r="G83" s="25"/>
    </row>
    <row r="84" ht="18">
      <c r="G84" s="25"/>
    </row>
    <row r="85" ht="18">
      <c r="G85" s="25"/>
    </row>
    <row r="86" ht="18">
      <c r="G86" s="25"/>
    </row>
    <row r="87" ht="18">
      <c r="G87" s="25"/>
    </row>
    <row r="88" ht="18">
      <c r="G88" s="25"/>
    </row>
    <row r="89" ht="18">
      <c r="G89" s="25"/>
    </row>
    <row r="90" ht="18">
      <c r="G90" s="25"/>
    </row>
    <row r="91" ht="18">
      <c r="G91" s="25"/>
    </row>
    <row r="92" ht="18">
      <c r="G92" s="25"/>
    </row>
    <row r="93" ht="18">
      <c r="G93" s="25"/>
    </row>
    <row r="94" ht="18">
      <c r="G94" s="25"/>
    </row>
    <row r="95" ht="18">
      <c r="G95" s="25"/>
    </row>
    <row r="96" ht="18">
      <c r="G96" s="25"/>
    </row>
    <row r="97" ht="18">
      <c r="G97" s="25"/>
    </row>
    <row r="98" ht="18">
      <c r="G98" s="25"/>
    </row>
    <row r="99" ht="18">
      <c r="G99" s="25"/>
    </row>
    <row r="100" ht="18">
      <c r="G100" s="25"/>
    </row>
    <row r="101" ht="18">
      <c r="G101" s="25"/>
    </row>
    <row r="102" ht="18">
      <c r="G102" s="25"/>
    </row>
    <row r="103" ht="18">
      <c r="G103" s="25"/>
    </row>
    <row r="104" ht="18">
      <c r="G104" s="25"/>
    </row>
    <row r="105" ht="18">
      <c r="G105" s="25"/>
    </row>
    <row r="106" ht="18">
      <c r="G106" s="25"/>
    </row>
    <row r="107" ht="18">
      <c r="G107" s="25"/>
    </row>
    <row r="108" ht="18">
      <c r="G108" s="25"/>
    </row>
    <row r="109" ht="18">
      <c r="G109" s="25"/>
    </row>
    <row r="110" ht="18">
      <c r="G110" s="25"/>
    </row>
    <row r="111" ht="18">
      <c r="G111" s="25"/>
    </row>
    <row r="112" ht="18">
      <c r="G112" s="25"/>
    </row>
    <row r="113" ht="18">
      <c r="G113" s="25"/>
    </row>
    <row r="114" ht="18">
      <c r="G114" s="25"/>
    </row>
    <row r="115" ht="18">
      <c r="G115" s="25"/>
    </row>
    <row r="116" ht="18">
      <c r="G116" s="25"/>
    </row>
    <row r="117" ht="18">
      <c r="G117" s="25"/>
    </row>
  </sheetData>
  <mergeCells count="2">
    <mergeCell ref="A11:G11"/>
    <mergeCell ref="A12:G12"/>
  </mergeCells>
  <printOptions/>
  <pageMargins left="1" right="0.25" top="0.5" bottom="0.5" header="0.5" footer="0.25"/>
  <pageSetup horizontalDpi="300" verticalDpi="300" orientation="portrait" paperSize="9" scale="69" r:id="rId4"/>
  <headerFooter alignWithMargins="0">
    <oddFooter>&amp;L&amp;F&amp;R&amp;T&amp;D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Z342"/>
  <sheetViews>
    <sheetView showGridLines="0" view="pageBreakPreview" zoomScaleSheetLayoutView="100" workbookViewId="0" topLeftCell="A144">
      <selection activeCell="C163" sqref="C163"/>
    </sheetView>
  </sheetViews>
  <sheetFormatPr defaultColWidth="9.00390625" defaultRowHeight="14.25"/>
  <cols>
    <col min="1" max="1" width="2.25390625" style="10" customWidth="1"/>
    <col min="2" max="2" width="3.375" style="10" customWidth="1"/>
    <col min="3" max="3" width="5.00390625" style="10" customWidth="1"/>
    <col min="4" max="5" width="9.00390625" style="10" customWidth="1"/>
    <col min="6" max="6" width="8.875" style="10" bestFit="1" customWidth="1"/>
    <col min="7" max="7" width="10.125" style="10" bestFit="1" customWidth="1"/>
    <col min="8" max="8" width="11.25390625" style="10" customWidth="1"/>
    <col min="9" max="9" width="8.50390625" style="10" bestFit="1" customWidth="1"/>
    <col min="10" max="10" width="7.25390625" style="10" bestFit="1" customWidth="1"/>
    <col min="11" max="11" width="6.125" style="10" bestFit="1" customWidth="1"/>
    <col min="12" max="12" width="18.25390625" style="10" customWidth="1"/>
    <col min="13" max="13" width="8.75390625" style="10" customWidth="1"/>
    <col min="14" max="17" width="7.875" style="10" customWidth="1"/>
    <col min="18" max="16384" width="9.00390625" style="10" customWidth="1"/>
  </cols>
  <sheetData>
    <row r="1" ht="15">
      <c r="B1" s="78" t="s">
        <v>31</v>
      </c>
    </row>
    <row r="2" ht="15">
      <c r="B2" s="78"/>
    </row>
    <row r="3" spans="2:3" ht="15">
      <c r="B3" s="79" t="s">
        <v>3</v>
      </c>
      <c r="C3" s="78" t="s">
        <v>158</v>
      </c>
    </row>
    <row r="4" ht="15">
      <c r="C4" s="77" t="s">
        <v>398</v>
      </c>
    </row>
    <row r="5" ht="15">
      <c r="C5" s="77" t="s">
        <v>190</v>
      </c>
    </row>
    <row r="6" ht="15">
      <c r="C6" s="77" t="s">
        <v>399</v>
      </c>
    </row>
    <row r="7" ht="15">
      <c r="C7" s="77"/>
    </row>
    <row r="9" spans="2:3" ht="15">
      <c r="B9" s="79" t="s">
        <v>4</v>
      </c>
      <c r="C9" s="78" t="s">
        <v>159</v>
      </c>
    </row>
    <row r="10" ht="15">
      <c r="C10" s="10" t="s">
        <v>160</v>
      </c>
    </row>
    <row r="12" spans="3:9" ht="15">
      <c r="C12" s="9"/>
      <c r="D12" s="9"/>
      <c r="E12" s="9"/>
      <c r="F12" s="9"/>
      <c r="G12" s="9"/>
      <c r="H12" s="80"/>
      <c r="I12" s="9"/>
    </row>
    <row r="13" spans="2:3" ht="15">
      <c r="B13" s="79" t="s">
        <v>5</v>
      </c>
      <c r="C13" s="78" t="s">
        <v>161</v>
      </c>
    </row>
    <row r="14" ht="15">
      <c r="C14" s="10" t="s">
        <v>162</v>
      </c>
    </row>
    <row r="15" ht="15">
      <c r="B15" s="78"/>
    </row>
    <row r="16" ht="15">
      <c r="B16" s="78"/>
    </row>
    <row r="17" spans="2:3" ht="15">
      <c r="B17" s="79" t="s">
        <v>26</v>
      </c>
      <c r="C17" s="78" t="s">
        <v>25</v>
      </c>
    </row>
    <row r="18" ht="15">
      <c r="C18" s="10" t="s">
        <v>285</v>
      </c>
    </row>
    <row r="19" ht="15">
      <c r="C19" s="10" t="s">
        <v>115</v>
      </c>
    </row>
    <row r="22" spans="2:3" ht="15">
      <c r="B22" s="79" t="s">
        <v>27</v>
      </c>
      <c r="C22" s="78" t="s">
        <v>32</v>
      </c>
    </row>
    <row r="23" ht="15">
      <c r="C23" s="10" t="s">
        <v>109</v>
      </c>
    </row>
    <row r="24" ht="15">
      <c r="C24" s="10" t="s">
        <v>110</v>
      </c>
    </row>
    <row r="27" spans="2:3" ht="15">
      <c r="B27" s="79" t="s">
        <v>6</v>
      </c>
      <c r="C27" s="78" t="s">
        <v>33</v>
      </c>
    </row>
    <row r="28" ht="15">
      <c r="C28" s="10" t="s">
        <v>111</v>
      </c>
    </row>
    <row r="29" ht="15">
      <c r="C29" s="10" t="s">
        <v>112</v>
      </c>
    </row>
    <row r="30" ht="15">
      <c r="C30" s="10" t="s">
        <v>400</v>
      </c>
    </row>
    <row r="33" spans="2:3" ht="15">
      <c r="B33" s="79" t="s">
        <v>8</v>
      </c>
      <c r="C33" s="78" t="s">
        <v>163</v>
      </c>
    </row>
    <row r="34" ht="15">
      <c r="C34" s="10" t="s">
        <v>356</v>
      </c>
    </row>
    <row r="35" ht="15">
      <c r="C35" s="10" t="s">
        <v>380</v>
      </c>
    </row>
    <row r="36" ht="15">
      <c r="C36" s="10" t="s">
        <v>381</v>
      </c>
    </row>
    <row r="37" ht="15">
      <c r="C37" s="10" t="s">
        <v>358</v>
      </c>
    </row>
    <row r="38" ht="15">
      <c r="C38" s="10" t="s">
        <v>383</v>
      </c>
    </row>
    <row r="39" ht="15">
      <c r="C39" s="10" t="s">
        <v>382</v>
      </c>
    </row>
    <row r="41" spans="2:7" ht="15">
      <c r="B41" s="79" t="s">
        <v>11</v>
      </c>
      <c r="C41" s="78" t="s">
        <v>53</v>
      </c>
      <c r="G41" s="81"/>
    </row>
    <row r="42" ht="15">
      <c r="C42" s="10" t="s">
        <v>61</v>
      </c>
    </row>
    <row r="43" ht="15">
      <c r="C43" s="10" t="s">
        <v>52</v>
      </c>
    </row>
    <row r="45" ht="15">
      <c r="C45" s="78" t="s">
        <v>239</v>
      </c>
    </row>
    <row r="46" spans="3:14" ht="16.5">
      <c r="C46" s="106" t="s">
        <v>221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3:14" ht="16.5">
      <c r="C47" s="106" t="s">
        <v>222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3:14" ht="16.5">
      <c r="C48" s="106" t="s">
        <v>223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3:14" ht="16.5">
      <c r="C49" s="106" t="s">
        <v>243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3:14" ht="16.5">
      <c r="C50" s="106" t="s">
        <v>218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3:14" ht="16.5">
      <c r="C51" s="106" t="s">
        <v>224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3:14" ht="16.5">
      <c r="C52" s="106" t="s">
        <v>225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3:14" ht="16.5">
      <c r="C53" s="106" t="s">
        <v>226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3:14" ht="16.5">
      <c r="C54" s="106" t="s">
        <v>227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3:14" ht="16.5">
      <c r="C55" s="106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3:14" ht="16.5">
      <c r="C56" s="106" t="s">
        <v>228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3:26" ht="16.5">
      <c r="C57" s="106" t="s">
        <v>229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/>
      <c r="P57"/>
      <c r="Q57"/>
      <c r="R57"/>
      <c r="S57"/>
      <c r="T57"/>
      <c r="U57"/>
      <c r="V57"/>
      <c r="W57"/>
      <c r="X57"/>
      <c r="Y57"/>
      <c r="Z57"/>
    </row>
    <row r="58" spans="3:26" ht="15.75">
      <c r="C58" s="106" t="s">
        <v>230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/>
      <c r="P58"/>
      <c r="Q58"/>
      <c r="R58"/>
      <c r="S58"/>
      <c r="T58"/>
      <c r="U58"/>
      <c r="V58"/>
      <c r="W58"/>
      <c r="X58"/>
      <c r="Y58"/>
      <c r="Z58"/>
    </row>
    <row r="59" spans="3:26" ht="15.75">
      <c r="C59" s="106" t="s">
        <v>232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/>
      <c r="P59"/>
      <c r="Q59"/>
      <c r="R59"/>
      <c r="S59"/>
      <c r="T59"/>
      <c r="U59"/>
      <c r="V59"/>
      <c r="W59"/>
      <c r="X59"/>
      <c r="Y59"/>
      <c r="Z59"/>
    </row>
    <row r="60" spans="3:26" ht="15.75">
      <c r="C60" s="106" t="s">
        <v>231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/>
      <c r="P60"/>
      <c r="Q60"/>
      <c r="R60"/>
      <c r="S60"/>
      <c r="T60"/>
      <c r="U60"/>
      <c r="V60"/>
      <c r="W60"/>
      <c r="X60"/>
      <c r="Y60"/>
      <c r="Z60"/>
    </row>
    <row r="61" spans="3:26" ht="15.75"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/>
      <c r="P61"/>
      <c r="Q61"/>
      <c r="R61"/>
      <c r="S61"/>
      <c r="T61"/>
      <c r="U61"/>
      <c r="V61"/>
      <c r="W61"/>
      <c r="X61"/>
      <c r="Y61"/>
      <c r="Z61"/>
    </row>
    <row r="62" spans="3:26" ht="15.75">
      <c r="C62" s="106" t="s">
        <v>244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/>
      <c r="P62"/>
      <c r="Q62"/>
      <c r="R62"/>
      <c r="S62"/>
      <c r="T62"/>
      <c r="U62"/>
      <c r="V62"/>
      <c r="W62"/>
      <c r="X62"/>
      <c r="Y62"/>
      <c r="Z62"/>
    </row>
    <row r="63" spans="3:26" ht="15.75">
      <c r="C63" s="106" t="s">
        <v>245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/>
      <c r="P63"/>
      <c r="Q63"/>
      <c r="R63"/>
      <c r="S63"/>
      <c r="T63"/>
      <c r="U63"/>
      <c r="V63"/>
      <c r="W63"/>
      <c r="X63"/>
      <c r="Y63"/>
      <c r="Z63"/>
    </row>
    <row r="64" spans="3:26" ht="15.75">
      <c r="C64" s="106" t="s">
        <v>233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/>
      <c r="P64"/>
      <c r="Q64"/>
      <c r="R64"/>
      <c r="S64"/>
      <c r="T64"/>
      <c r="U64"/>
      <c r="V64"/>
      <c r="W64"/>
      <c r="X64"/>
      <c r="Y64"/>
      <c r="Z64"/>
    </row>
    <row r="65" spans="3:26" ht="15.75"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/>
      <c r="P65"/>
      <c r="Q65"/>
      <c r="R65"/>
      <c r="S65"/>
      <c r="T65"/>
      <c r="U65"/>
      <c r="V65"/>
      <c r="W65"/>
      <c r="X65"/>
      <c r="Y65"/>
      <c r="Z65"/>
    </row>
    <row r="66" spans="3:26" ht="15.75">
      <c r="C66" s="106" t="s">
        <v>234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/>
      <c r="P66"/>
      <c r="Q66"/>
      <c r="R66"/>
      <c r="S66"/>
      <c r="T66"/>
      <c r="U66"/>
      <c r="V66"/>
      <c r="W66"/>
      <c r="X66"/>
      <c r="Y66"/>
      <c r="Z66"/>
    </row>
    <row r="67" spans="3:26" ht="15.75">
      <c r="C67" s="106" t="s">
        <v>235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/>
      <c r="P67"/>
      <c r="Q67"/>
      <c r="R67"/>
      <c r="S67"/>
      <c r="T67"/>
      <c r="U67"/>
      <c r="V67"/>
      <c r="W67"/>
      <c r="X67"/>
      <c r="Y67"/>
      <c r="Z67"/>
    </row>
    <row r="68" spans="3:26" ht="16.5">
      <c r="C68" s="106" t="s">
        <v>236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/>
      <c r="P68"/>
      <c r="Q68"/>
      <c r="R68"/>
      <c r="S68"/>
      <c r="T68"/>
      <c r="U68"/>
      <c r="V68"/>
      <c r="W68"/>
      <c r="X68"/>
      <c r="Y68"/>
      <c r="Z68"/>
    </row>
    <row r="69" spans="3:26" ht="15.75">
      <c r="C69" s="106" t="s">
        <v>246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3:26" ht="15.75">
      <c r="C70" s="106" t="s">
        <v>238</v>
      </c>
      <c r="D70"/>
      <c r="E70"/>
      <c r="F70"/>
      <c r="G70"/>
      <c r="H70"/>
      <c r="I70"/>
      <c r="J70"/>
      <c r="K70"/>
      <c r="L70"/>
      <c r="M70"/>
      <c r="N70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</row>
    <row r="71" spans="3:26" ht="16.5">
      <c r="C71" s="106" t="s">
        <v>237</v>
      </c>
      <c r="D71" s="105"/>
      <c r="E71" s="105"/>
      <c r="F71" s="105"/>
      <c r="G71" s="105"/>
      <c r="H71" s="105"/>
      <c r="I71" s="105"/>
      <c r="J71" s="105"/>
      <c r="K71" s="105"/>
      <c r="L71" s="105"/>
      <c r="M71"/>
      <c r="N71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</row>
    <row r="72" spans="3:26" ht="16.5">
      <c r="C72" s="106"/>
      <c r="D72" s="105"/>
      <c r="E72" s="105"/>
      <c r="F72" s="105"/>
      <c r="G72" s="105"/>
      <c r="H72" s="105"/>
      <c r="I72" s="105"/>
      <c r="J72" s="105"/>
      <c r="K72" s="105"/>
      <c r="L72" s="105"/>
      <c r="M72"/>
      <c r="N72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</row>
    <row r="73" spans="3:26" ht="16.5">
      <c r="C73" s="106" t="s">
        <v>284</v>
      </c>
      <c r="D73" s="105"/>
      <c r="E73" s="105"/>
      <c r="F73" s="105"/>
      <c r="G73" s="105"/>
      <c r="H73" s="105"/>
      <c r="I73" s="105"/>
      <c r="J73" s="105"/>
      <c r="K73" s="105"/>
      <c r="L73" s="105"/>
      <c r="M73"/>
      <c r="N73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</row>
    <row r="74" spans="3:26" ht="16.5">
      <c r="C74" s="106" t="s">
        <v>283</v>
      </c>
      <c r="D74" s="105"/>
      <c r="E74" s="105"/>
      <c r="F74" s="105"/>
      <c r="G74" s="105"/>
      <c r="H74" s="105"/>
      <c r="I74" s="105"/>
      <c r="J74" s="105"/>
      <c r="K74" s="105"/>
      <c r="L74" s="105"/>
      <c r="M74"/>
      <c r="N74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</row>
    <row r="75" spans="3:26" ht="16.5">
      <c r="C75" s="106" t="s">
        <v>282</v>
      </c>
      <c r="D75" s="105"/>
      <c r="E75" s="105"/>
      <c r="F75" s="105"/>
      <c r="G75" s="105"/>
      <c r="H75" s="105"/>
      <c r="I75" s="105"/>
      <c r="J75" s="105"/>
      <c r="K75" s="105"/>
      <c r="L75" s="105"/>
      <c r="M75"/>
      <c r="N75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</row>
    <row r="76" spans="3:26" ht="16.5">
      <c r="C76" s="106" t="s">
        <v>241</v>
      </c>
      <c r="D76" s="105"/>
      <c r="E76" s="105"/>
      <c r="F76" s="105"/>
      <c r="G76" s="105"/>
      <c r="H76" s="105"/>
      <c r="I76" s="105"/>
      <c r="J76" s="105"/>
      <c r="K76" s="105"/>
      <c r="L76" s="105"/>
      <c r="M76"/>
      <c r="N7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</row>
    <row r="77" spans="3:26" ht="16.5">
      <c r="C77" s="106" t="s">
        <v>242</v>
      </c>
      <c r="D77" s="105"/>
      <c r="E77" s="105"/>
      <c r="F77" s="105"/>
      <c r="G77" s="105"/>
      <c r="H77" s="105"/>
      <c r="I77" s="105"/>
      <c r="J77" s="105"/>
      <c r="K77" s="105"/>
      <c r="L77" s="105"/>
      <c r="M77"/>
      <c r="N77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</row>
    <row r="78" spans="3:26" ht="16.5">
      <c r="C78" s="106"/>
      <c r="D78" s="105"/>
      <c r="E78" s="105"/>
      <c r="F78" s="105"/>
      <c r="G78" s="105"/>
      <c r="H78" s="105"/>
      <c r="I78" s="105"/>
      <c r="J78" s="105"/>
      <c r="K78" s="105"/>
      <c r="L78" s="105"/>
      <c r="M78"/>
      <c r="N78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</row>
    <row r="79" spans="3:26" ht="16.5">
      <c r="C79" s="106" t="s">
        <v>291</v>
      </c>
      <c r="D79" s="105"/>
      <c r="E79" s="105"/>
      <c r="F79" s="105"/>
      <c r="G79" s="105"/>
      <c r="H79" s="105"/>
      <c r="I79" s="105"/>
      <c r="J79" s="105"/>
      <c r="K79" s="105"/>
      <c r="L79" s="105"/>
      <c r="M79"/>
      <c r="N79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</row>
    <row r="80" spans="3:26" ht="15">
      <c r="C80" s="106" t="s">
        <v>300</v>
      </c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</row>
    <row r="81" spans="3:26" ht="15">
      <c r="C81" s="106" t="s">
        <v>301</v>
      </c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</row>
    <row r="82" spans="3:26" ht="15">
      <c r="C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</row>
    <row r="83" spans="3:26" ht="15">
      <c r="C83" s="106" t="s">
        <v>302</v>
      </c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</row>
    <row r="84" spans="3:26" ht="15">
      <c r="C84" s="106" t="s">
        <v>303</v>
      </c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</row>
    <row r="85" spans="3:26" ht="15">
      <c r="C85" s="106" t="s">
        <v>304</v>
      </c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</row>
    <row r="86" spans="3:26" ht="15">
      <c r="C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</row>
    <row r="87" spans="3:26" ht="15">
      <c r="C87" s="106" t="s">
        <v>305</v>
      </c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</row>
    <row r="88" spans="3:26" ht="15">
      <c r="C88" s="106" t="s">
        <v>306</v>
      </c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</row>
    <row r="89" spans="3:26" ht="15">
      <c r="C89" s="106" t="s">
        <v>307</v>
      </c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</row>
    <row r="90" spans="3:26" ht="15">
      <c r="C90" s="106" t="s">
        <v>308</v>
      </c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</row>
    <row r="91" spans="3:26" ht="15">
      <c r="C91" s="106" t="s">
        <v>309</v>
      </c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</row>
    <row r="92" spans="3:26" ht="15">
      <c r="C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</row>
    <row r="93" spans="3:26" ht="15">
      <c r="C93" s="106" t="s">
        <v>311</v>
      </c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</row>
    <row r="94" spans="3:26" ht="15">
      <c r="C94" s="106" t="s">
        <v>310</v>
      </c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</row>
    <row r="95" spans="3:26" ht="15">
      <c r="C95" s="106" t="s">
        <v>312</v>
      </c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</row>
    <row r="96" spans="3:26" ht="15">
      <c r="C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</row>
    <row r="97" spans="3:26" ht="15">
      <c r="C97" s="106" t="s">
        <v>313</v>
      </c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</row>
    <row r="98" spans="3:26" ht="15">
      <c r="C98" s="106" t="s">
        <v>314</v>
      </c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</row>
    <row r="99" spans="3:26" ht="15">
      <c r="C99" s="106" t="s">
        <v>315</v>
      </c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3:26" ht="15">
      <c r="C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3:26" ht="15">
      <c r="C101" s="106" t="s">
        <v>323</v>
      </c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3:26" ht="15">
      <c r="C102" s="106" t="s">
        <v>324</v>
      </c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3:26" ht="15">
      <c r="C103" s="106" t="s">
        <v>325</v>
      </c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3:26" ht="15">
      <c r="C104" s="106" t="s">
        <v>329</v>
      </c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3:26" ht="15">
      <c r="C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3:26" ht="15">
      <c r="C106" s="106" t="s">
        <v>326</v>
      </c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3:26" ht="15">
      <c r="C107" s="106" t="s">
        <v>327</v>
      </c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3:26" ht="15">
      <c r="C108" s="106" t="s">
        <v>331</v>
      </c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3:26" ht="15">
      <c r="C109" s="106" t="s">
        <v>332</v>
      </c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3:26" ht="15">
      <c r="C110" s="106" t="s">
        <v>333</v>
      </c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3:26" ht="15">
      <c r="C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3:26" ht="15">
      <c r="C112" s="106" t="s">
        <v>336</v>
      </c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3:26" ht="15">
      <c r="C113" s="106" t="s">
        <v>339</v>
      </c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3:26" ht="15">
      <c r="C114" s="106" t="s">
        <v>337</v>
      </c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3:26" ht="15">
      <c r="C115" s="106" t="s">
        <v>338</v>
      </c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3:26" ht="15">
      <c r="C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3:26" ht="15">
      <c r="C117" s="106" t="s">
        <v>343</v>
      </c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3:26" ht="15">
      <c r="C118" s="106" t="s">
        <v>340</v>
      </c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3:26" ht="15">
      <c r="C119" s="106" t="s">
        <v>341</v>
      </c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3:26" ht="15">
      <c r="C120" s="106" t="s">
        <v>342</v>
      </c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3:26" ht="15">
      <c r="C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3:26" ht="15">
      <c r="C122" s="106" t="s">
        <v>348</v>
      </c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3:26" ht="15">
      <c r="C123" s="106" t="s">
        <v>349</v>
      </c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3:26" ht="15">
      <c r="C124" s="106" t="s">
        <v>350</v>
      </c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3:26" ht="15">
      <c r="C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3:26" ht="15">
      <c r="C126" s="106" t="s">
        <v>351</v>
      </c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3:26" ht="15">
      <c r="C127" s="106" t="s">
        <v>401</v>
      </c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3:26" ht="15">
      <c r="C128" s="106" t="s">
        <v>402</v>
      </c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3:26" ht="15">
      <c r="C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3:26" ht="15">
      <c r="C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3:26" ht="15">
      <c r="C131" s="106" t="s">
        <v>352</v>
      </c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3:26" ht="15">
      <c r="C132" s="106" t="s">
        <v>353</v>
      </c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3:26" ht="15">
      <c r="C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3:26" ht="15">
      <c r="C134" s="106" t="s">
        <v>334</v>
      </c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3:26" ht="15">
      <c r="C135" s="106" t="s">
        <v>335</v>
      </c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3:26" ht="15">
      <c r="C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3:26" ht="15">
      <c r="C137" s="106" t="s">
        <v>344</v>
      </c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3:26" ht="15">
      <c r="C138" s="106" t="s">
        <v>345</v>
      </c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3:26" ht="15">
      <c r="C139" s="106" t="s">
        <v>354</v>
      </c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3:26" ht="15">
      <c r="C140" s="106" t="s">
        <v>355</v>
      </c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3:26" ht="15">
      <c r="C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3:26" ht="15">
      <c r="C142" s="106" t="s">
        <v>357</v>
      </c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3:26" ht="15">
      <c r="C143" s="106" t="s">
        <v>368</v>
      </c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3:26" ht="15">
      <c r="C144" s="106" t="s">
        <v>359</v>
      </c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3:26" ht="15">
      <c r="C145" s="106" t="s">
        <v>360</v>
      </c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3:26" ht="15">
      <c r="C146" s="106" t="s">
        <v>361</v>
      </c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3:26" ht="15">
      <c r="C147" s="106" t="s">
        <v>362</v>
      </c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3:26" ht="15">
      <c r="C148" s="106" t="s">
        <v>363</v>
      </c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3:26" ht="15">
      <c r="C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3:26" ht="15">
      <c r="C150" s="106" t="s">
        <v>369</v>
      </c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3:26" ht="15">
      <c r="C151" s="106" t="s">
        <v>364</v>
      </c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3:26" ht="15">
      <c r="C152" s="106" t="s">
        <v>365</v>
      </c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3:26" ht="15">
      <c r="C153" s="106" t="s">
        <v>366</v>
      </c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3:26" ht="15">
      <c r="C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3:26" ht="15">
      <c r="C155" s="106" t="s">
        <v>370</v>
      </c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3:26" ht="15">
      <c r="C156" s="106" t="s">
        <v>367</v>
      </c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3:26" ht="15">
      <c r="C157" s="106" t="s">
        <v>371</v>
      </c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3:26" ht="15">
      <c r="C158" s="106" t="s">
        <v>374</v>
      </c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spans="3:26" ht="15">
      <c r="C159" s="106" t="s">
        <v>384</v>
      </c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spans="3:26" ht="15">
      <c r="C160" s="106" t="s">
        <v>415</v>
      </c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spans="3:26" ht="15">
      <c r="C161" s="106" t="s">
        <v>419</v>
      </c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spans="3:26" ht="15">
      <c r="C162" s="127" t="s">
        <v>420</v>
      </c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3:26" ht="15">
      <c r="C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spans="3:26" ht="15">
      <c r="C164" s="106" t="s">
        <v>372</v>
      </c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</row>
    <row r="165" spans="3:26" ht="15">
      <c r="C165" s="106" t="s">
        <v>373</v>
      </c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</row>
    <row r="166" spans="3:26" ht="15">
      <c r="C166" s="106" t="s">
        <v>375</v>
      </c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</row>
    <row r="167" spans="3:26" ht="15">
      <c r="C167" s="106" t="s">
        <v>377</v>
      </c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</row>
    <row r="168" spans="3:26" ht="15">
      <c r="C168" s="106" t="s">
        <v>376</v>
      </c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</row>
    <row r="169" spans="3:26" ht="15">
      <c r="C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</row>
    <row r="170" spans="3:26" ht="15">
      <c r="C170" s="106" t="s">
        <v>416</v>
      </c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</row>
    <row r="171" spans="3:26" ht="15">
      <c r="C171" s="106" t="s">
        <v>417</v>
      </c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</row>
    <row r="172" spans="3:26" ht="15">
      <c r="C172" s="106" t="s">
        <v>418</v>
      </c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</row>
    <row r="173" spans="3:26" ht="15">
      <c r="C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</row>
    <row r="174" spans="3:26" ht="15">
      <c r="C174" s="106" t="s">
        <v>316</v>
      </c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</row>
    <row r="175" spans="3:26" ht="15">
      <c r="C175" s="106" t="s">
        <v>317</v>
      </c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</row>
    <row r="176" spans="3:26" ht="15">
      <c r="C176" s="106" t="s">
        <v>318</v>
      </c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</row>
    <row r="177" spans="3:26" ht="15">
      <c r="C177" s="106" t="s">
        <v>319</v>
      </c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</row>
    <row r="178" spans="3:26" ht="15">
      <c r="C178" s="106" t="s">
        <v>320</v>
      </c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</row>
    <row r="179" spans="3:26" ht="15">
      <c r="C179" s="106" t="s">
        <v>321</v>
      </c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</row>
    <row r="180" spans="3:26" ht="15">
      <c r="C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</row>
    <row r="181" spans="3:26" ht="15">
      <c r="C181" s="78" t="s">
        <v>55</v>
      </c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</row>
    <row r="182" spans="3:26" ht="15">
      <c r="C182" s="10" t="s">
        <v>80</v>
      </c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</row>
    <row r="183" spans="3:26" ht="15">
      <c r="C183" s="10" t="s">
        <v>62</v>
      </c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</row>
    <row r="184" spans="3:26" ht="15">
      <c r="C184" s="10" t="s">
        <v>63</v>
      </c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</row>
    <row r="185" spans="3:26" ht="15">
      <c r="C185" s="10" t="s">
        <v>64</v>
      </c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</row>
    <row r="186" spans="3:26" ht="15">
      <c r="C186" s="10" t="s">
        <v>65</v>
      </c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</row>
    <row r="187" spans="3:26" ht="15.75">
      <c r="C187" s="10" t="s">
        <v>66</v>
      </c>
      <c r="O187"/>
      <c r="P187"/>
      <c r="Q187"/>
      <c r="R187"/>
      <c r="S187"/>
      <c r="T187"/>
      <c r="U187"/>
      <c r="V187"/>
      <c r="W187"/>
      <c r="X187"/>
      <c r="Y187"/>
      <c r="Z187"/>
    </row>
    <row r="188" spans="3:26" ht="15.75">
      <c r="C188" s="10" t="s">
        <v>68</v>
      </c>
      <c r="O188"/>
      <c r="P188"/>
      <c r="Q188"/>
      <c r="R188"/>
      <c r="S188"/>
      <c r="T188"/>
      <c r="U188"/>
      <c r="V188"/>
      <c r="W188"/>
      <c r="X188"/>
      <c r="Y188"/>
      <c r="Z188"/>
    </row>
    <row r="189" ht="15">
      <c r="C189" s="10" t="s">
        <v>67</v>
      </c>
    </row>
    <row r="191" ht="15">
      <c r="C191" s="10" t="s">
        <v>70</v>
      </c>
    </row>
    <row r="192" ht="15">
      <c r="C192" s="10" t="s">
        <v>71</v>
      </c>
    </row>
    <row r="194" ht="15">
      <c r="C194" s="10" t="s">
        <v>81</v>
      </c>
    </row>
    <row r="195" ht="15">
      <c r="C195" s="10" t="s">
        <v>69</v>
      </c>
    </row>
    <row r="197" ht="15">
      <c r="C197" s="10" t="s">
        <v>217</v>
      </c>
    </row>
    <row r="199" ht="15">
      <c r="C199" s="78" t="s">
        <v>56</v>
      </c>
    </row>
    <row r="200" ht="15">
      <c r="C200" s="10" t="s">
        <v>82</v>
      </c>
    </row>
    <row r="201" ht="15">
      <c r="C201" s="10" t="s">
        <v>113</v>
      </c>
    </row>
    <row r="202" ht="15">
      <c r="C202" s="10" t="s">
        <v>83</v>
      </c>
    </row>
    <row r="203" ht="15">
      <c r="C203" s="10" t="s">
        <v>114</v>
      </c>
    </row>
    <row r="205" spans="3:7" ht="15">
      <c r="C205" s="10" t="s">
        <v>57</v>
      </c>
      <c r="F205" s="82">
        <v>-0.3</v>
      </c>
      <c r="G205" s="82"/>
    </row>
    <row r="206" spans="3:6" ht="15">
      <c r="C206" s="10" t="s">
        <v>58</v>
      </c>
      <c r="F206" s="82">
        <v>-0.2</v>
      </c>
    </row>
    <row r="207" spans="3:6" ht="15">
      <c r="C207" s="10" t="s">
        <v>59</v>
      </c>
      <c r="F207" s="82">
        <v>-0.3</v>
      </c>
    </row>
    <row r="208" spans="3:6" ht="15">
      <c r="C208" s="10" t="s">
        <v>60</v>
      </c>
      <c r="F208" s="82">
        <v>-0.2</v>
      </c>
    </row>
    <row r="209" ht="15">
      <c r="F209" s="82"/>
    </row>
    <row r="210" spans="3:6" ht="15">
      <c r="C210" s="10" t="s">
        <v>84</v>
      </c>
      <c r="F210" s="82"/>
    </row>
    <row r="211" spans="3:6" ht="15">
      <c r="C211" s="10" t="s">
        <v>85</v>
      </c>
      <c r="F211" s="82"/>
    </row>
    <row r="212" ht="15">
      <c r="F212" s="82"/>
    </row>
    <row r="213" spans="3:6" ht="15">
      <c r="C213" s="10" t="s">
        <v>215</v>
      </c>
      <c r="F213" s="82"/>
    </row>
    <row r="214" spans="3:6" ht="15">
      <c r="C214" s="10" t="s">
        <v>210</v>
      </c>
      <c r="F214" s="82"/>
    </row>
    <row r="215" ht="15">
      <c r="F215" s="82"/>
    </row>
    <row r="216" spans="2:3" ht="15">
      <c r="B216" s="79" t="s">
        <v>12</v>
      </c>
      <c r="C216" s="78" t="s">
        <v>164</v>
      </c>
    </row>
    <row r="217" ht="15">
      <c r="C217" s="10" t="s">
        <v>165</v>
      </c>
    </row>
    <row r="218" ht="15">
      <c r="C218" s="10" t="s">
        <v>166</v>
      </c>
    </row>
    <row r="220" spans="2:3" ht="15">
      <c r="B220" s="79" t="s">
        <v>17</v>
      </c>
      <c r="C220" s="78" t="s">
        <v>34</v>
      </c>
    </row>
    <row r="221" ht="15">
      <c r="C221" s="10" t="s">
        <v>403</v>
      </c>
    </row>
    <row r="223" ht="15">
      <c r="H223" s="83" t="s">
        <v>2</v>
      </c>
    </row>
    <row r="224" spans="3:6" ht="15" hidden="1">
      <c r="C224" s="10" t="s">
        <v>45</v>
      </c>
      <c r="E224" s="84"/>
      <c r="F224" s="84"/>
    </row>
    <row r="225" spans="3:8" ht="15" hidden="1">
      <c r="C225" s="84" t="s">
        <v>35</v>
      </c>
      <c r="D225" s="84"/>
      <c r="E225" s="84"/>
      <c r="F225" s="84"/>
      <c r="H225" s="85">
        <v>0</v>
      </c>
    </row>
    <row r="226" spans="3:8" ht="15" hidden="1">
      <c r="C226" s="10" t="s">
        <v>54</v>
      </c>
      <c r="E226" s="84"/>
      <c r="F226" s="84"/>
      <c r="H226" s="85"/>
    </row>
    <row r="227" spans="3:8" ht="15" hidden="1">
      <c r="C227" s="84" t="s">
        <v>39</v>
      </c>
      <c r="D227" s="84"/>
      <c r="E227" s="84"/>
      <c r="F227" s="84"/>
      <c r="H227" s="86">
        <v>0</v>
      </c>
    </row>
    <row r="228" spans="3:8" ht="15.75" hidden="1" thickBot="1">
      <c r="C228" s="84"/>
      <c r="D228" s="84"/>
      <c r="E228" s="84"/>
      <c r="F228" s="84"/>
      <c r="H228" s="87">
        <f>H225+H227</f>
        <v>0</v>
      </c>
    </row>
    <row r="229" spans="3:8" ht="15" hidden="1">
      <c r="C229" s="84"/>
      <c r="D229" s="84"/>
      <c r="E229" s="84"/>
      <c r="F229" s="84"/>
      <c r="H229" s="85"/>
    </row>
    <row r="230" ht="15" hidden="1">
      <c r="H230" s="88"/>
    </row>
    <row r="231" ht="15">
      <c r="C231" s="10" t="s">
        <v>213</v>
      </c>
    </row>
    <row r="232" ht="15">
      <c r="C232" s="84" t="s">
        <v>35</v>
      </c>
    </row>
    <row r="233" spans="3:8" ht="15">
      <c r="C233" s="10" t="s">
        <v>37</v>
      </c>
      <c r="H233" s="89">
        <f>+'[6]Loan'!$P$8/1000</f>
        <v>3874.0807</v>
      </c>
    </row>
    <row r="234" spans="3:8" ht="15">
      <c r="C234" s="10" t="s">
        <v>47</v>
      </c>
      <c r="H234" s="89">
        <f>+'[6]Loan'!$P$22/1000</f>
        <v>30356.7572</v>
      </c>
    </row>
    <row r="235" spans="3:9" ht="15">
      <c r="C235" s="10" t="s">
        <v>46</v>
      </c>
      <c r="H235" s="90">
        <f>+'[6]Loan'!$P$14/1000</f>
        <v>87323.35064</v>
      </c>
      <c r="I235" s="91"/>
    </row>
    <row r="236" spans="8:9" ht="15">
      <c r="H236" s="89"/>
      <c r="I236" s="91"/>
    </row>
    <row r="237" spans="3:8" ht="15">
      <c r="C237" s="84" t="s">
        <v>39</v>
      </c>
      <c r="H237" s="89"/>
    </row>
    <row r="238" spans="3:8" ht="15">
      <c r="C238" s="10" t="s">
        <v>37</v>
      </c>
      <c r="H238" s="89">
        <f>+'[6]Loan'!$P$9/1000</f>
        <v>8081.99926</v>
      </c>
    </row>
    <row r="239" spans="3:15" ht="15">
      <c r="C239" s="10" t="s">
        <v>38</v>
      </c>
      <c r="H239" s="89">
        <f>+'[6]Loan'!$P$16/1000</f>
        <v>5887.0425</v>
      </c>
      <c r="O239" s="91"/>
    </row>
    <row r="240" spans="7:8" ht="15.75" thickBot="1">
      <c r="G240" s="10" t="s">
        <v>36</v>
      </c>
      <c r="H240" s="92">
        <f>SUM(H233:H239)</f>
        <v>135523.2303</v>
      </c>
    </row>
    <row r="241" ht="15.75" thickTop="1"/>
    <row r="242" ht="15">
      <c r="H242" s="93"/>
    </row>
    <row r="243" spans="2:3" ht="15">
      <c r="B243" s="79" t="s">
        <v>18</v>
      </c>
      <c r="C243" s="78" t="s">
        <v>167</v>
      </c>
    </row>
    <row r="244" ht="15">
      <c r="C244" s="10" t="s">
        <v>404</v>
      </c>
    </row>
    <row r="246" ht="15">
      <c r="H246" s="83" t="s">
        <v>2</v>
      </c>
    </row>
    <row r="247" ht="15">
      <c r="C247" s="10" t="s">
        <v>168</v>
      </c>
    </row>
    <row r="248" spans="3:8" ht="15">
      <c r="C248" s="10" t="s">
        <v>169</v>
      </c>
      <c r="H248" s="10">
        <f>+'[6]Contigent liabilities'!$F$17/1000</f>
        <v>318</v>
      </c>
    </row>
    <row r="249" spans="3:8" ht="15">
      <c r="C249" s="10" t="s">
        <v>170</v>
      </c>
      <c r="H249" s="94"/>
    </row>
    <row r="250" spans="3:8" ht="15">
      <c r="C250" s="10" t="s">
        <v>171</v>
      </c>
      <c r="H250" s="94">
        <f>-'[6]Contigent liabilities'!$F$11/1000</f>
        <v>1330.0034356892502</v>
      </c>
    </row>
    <row r="251" spans="3:8" ht="15">
      <c r="C251" s="10" t="s">
        <v>172</v>
      </c>
      <c r="H251" s="94"/>
    </row>
    <row r="252" spans="3:8" ht="15">
      <c r="C252" s="10" t="s">
        <v>173</v>
      </c>
      <c r="H252" s="93">
        <f>+'[6]Contigent liabilities'!$F$18/1000</f>
        <v>299</v>
      </c>
    </row>
    <row r="253" spans="3:8" ht="15">
      <c r="C253" s="10" t="s">
        <v>298</v>
      </c>
      <c r="H253" s="93">
        <f>+'[6]Loan'!$P$31</f>
        <v>167142.23030000002</v>
      </c>
    </row>
    <row r="254" ht="15">
      <c r="H254" s="109"/>
    </row>
    <row r="255" ht="15">
      <c r="H255" s="93"/>
    </row>
    <row r="256" spans="2:3" ht="15">
      <c r="B256" s="79" t="s">
        <v>19</v>
      </c>
      <c r="C256" s="78" t="s">
        <v>40</v>
      </c>
    </row>
    <row r="257" ht="15">
      <c r="C257" s="10" t="s">
        <v>405</v>
      </c>
    </row>
    <row r="258" ht="15">
      <c r="C258" s="95"/>
    </row>
    <row r="259" spans="2:7" ht="15">
      <c r="B259" s="79" t="s">
        <v>20</v>
      </c>
      <c r="C259" s="78" t="s">
        <v>41</v>
      </c>
      <c r="G259" s="81"/>
    </row>
    <row r="260" ht="15">
      <c r="C260" s="10" t="s">
        <v>406</v>
      </c>
    </row>
    <row r="262" spans="2:3" ht="15">
      <c r="B262" s="79" t="s">
        <v>28</v>
      </c>
      <c r="C262" s="78" t="s">
        <v>174</v>
      </c>
    </row>
    <row r="263" spans="2:12" ht="15">
      <c r="B263" s="79"/>
      <c r="C263" s="106"/>
      <c r="D263" s="106"/>
      <c r="E263" s="106"/>
      <c r="F263" s="115"/>
      <c r="G263" s="115"/>
      <c r="H263" s="115"/>
      <c r="I263" s="116" t="s">
        <v>247</v>
      </c>
      <c r="J263" s="116"/>
      <c r="K263" s="116"/>
      <c r="L263" s="116"/>
    </row>
    <row r="264" spans="2:12" ht="15">
      <c r="B264" s="79"/>
      <c r="C264" s="106"/>
      <c r="D264" s="110"/>
      <c r="E264" s="106"/>
      <c r="F264" s="116" t="s">
        <v>248</v>
      </c>
      <c r="G264" s="115"/>
      <c r="H264" s="115"/>
      <c r="I264" s="116" t="s">
        <v>249</v>
      </c>
      <c r="J264" s="116"/>
      <c r="K264" s="116"/>
      <c r="L264" s="116"/>
    </row>
    <row r="265" spans="2:12" ht="15">
      <c r="B265" s="79"/>
      <c r="C265" s="106"/>
      <c r="D265" s="110"/>
      <c r="E265" s="106"/>
      <c r="F265" s="116" t="s">
        <v>250</v>
      </c>
      <c r="G265" s="115"/>
      <c r="H265" s="115"/>
      <c r="I265" s="116" t="s">
        <v>251</v>
      </c>
      <c r="J265" s="116"/>
      <c r="K265" s="116"/>
      <c r="L265" s="116"/>
    </row>
    <row r="266" spans="2:12" ht="15">
      <c r="B266" s="79"/>
      <c r="C266" s="106"/>
      <c r="D266" s="110"/>
      <c r="E266" s="106"/>
      <c r="F266" s="116" t="s">
        <v>251</v>
      </c>
      <c r="G266" s="115"/>
      <c r="H266" s="116" t="s">
        <v>252</v>
      </c>
      <c r="I266" s="116" t="s">
        <v>247</v>
      </c>
      <c r="J266" s="116"/>
      <c r="K266" s="116"/>
      <c r="L266" s="116"/>
    </row>
    <row r="267" spans="2:12" ht="15">
      <c r="B267" s="79"/>
      <c r="C267" s="106"/>
      <c r="D267" s="110"/>
      <c r="E267" s="110"/>
      <c r="F267" s="116" t="s">
        <v>253</v>
      </c>
      <c r="G267" s="116" t="s">
        <v>254</v>
      </c>
      <c r="H267" s="116" t="s">
        <v>253</v>
      </c>
      <c r="I267" s="116" t="s">
        <v>255</v>
      </c>
      <c r="J267" s="116" t="s">
        <v>256</v>
      </c>
      <c r="K267" s="116" t="s">
        <v>257</v>
      </c>
      <c r="L267" s="116" t="s">
        <v>258</v>
      </c>
    </row>
    <row r="268" spans="2:12" ht="15">
      <c r="B268" s="79"/>
      <c r="C268" s="106"/>
      <c r="D268" s="110"/>
      <c r="E268" s="110"/>
      <c r="F268" s="116" t="s">
        <v>2</v>
      </c>
      <c r="G268" s="116" t="s">
        <v>2</v>
      </c>
      <c r="H268" s="116" t="s">
        <v>2</v>
      </c>
      <c r="I268" s="116" t="s">
        <v>2</v>
      </c>
      <c r="J268" s="116" t="s">
        <v>2</v>
      </c>
      <c r="K268" s="116" t="s">
        <v>2</v>
      </c>
      <c r="L268" s="116" t="s">
        <v>2</v>
      </c>
    </row>
    <row r="269" spans="2:12" ht="15">
      <c r="B269" s="79"/>
      <c r="C269" s="111" t="s">
        <v>407</v>
      </c>
      <c r="D269" s="110"/>
      <c r="E269" s="110"/>
      <c r="F269" s="116"/>
      <c r="G269" s="116"/>
      <c r="H269" s="116"/>
      <c r="I269" s="116"/>
      <c r="J269" s="116"/>
      <c r="K269" s="116"/>
      <c r="L269" s="116"/>
    </row>
    <row r="270" spans="2:12" ht="15">
      <c r="B270" s="79"/>
      <c r="C270" s="106"/>
      <c r="D270" s="112"/>
      <c r="E270" s="112"/>
      <c r="F270" s="117"/>
      <c r="G270" s="117"/>
      <c r="H270" s="117"/>
      <c r="I270" s="117"/>
      <c r="J270" s="117"/>
      <c r="K270" s="117"/>
      <c r="L270" s="117"/>
    </row>
    <row r="271" spans="2:12" ht="15">
      <c r="B271" s="79"/>
      <c r="C271" s="106" t="s">
        <v>259</v>
      </c>
      <c r="D271" s="113"/>
      <c r="E271" s="113"/>
      <c r="F271" s="118"/>
      <c r="G271" s="118"/>
      <c r="H271" s="118"/>
      <c r="I271" s="118"/>
      <c r="J271" s="118"/>
      <c r="K271" s="118"/>
      <c r="L271" s="118"/>
    </row>
    <row r="272" spans="2:12" ht="15">
      <c r="B272" s="79"/>
      <c r="C272" s="106" t="s">
        <v>260</v>
      </c>
      <c r="D272" s="113"/>
      <c r="E272" s="113"/>
      <c r="F272" s="119">
        <f>+'[6]Segment Report'!$B$12</f>
        <v>525.1209699999999</v>
      </c>
      <c r="G272" s="119">
        <f>+'[6]Segment Report'!$C$12</f>
        <v>0</v>
      </c>
      <c r="H272" s="119">
        <f>+'[6]Segment Report'!$D$12</f>
        <v>0</v>
      </c>
      <c r="I272" s="119">
        <f>+'[6]Segment Report'!$E$12</f>
        <v>0</v>
      </c>
      <c r="J272" s="119">
        <f>+'[6]Segment Report'!$F$12</f>
        <v>240</v>
      </c>
      <c r="K272" s="119">
        <f>+'[6]Segment Report'!$G$12</f>
        <v>0</v>
      </c>
      <c r="L272" s="119">
        <f>SUM(F272:K272)</f>
        <v>765.1209699999999</v>
      </c>
    </row>
    <row r="273" spans="2:12" ht="15">
      <c r="B273" s="79"/>
      <c r="C273" s="106" t="s">
        <v>261</v>
      </c>
      <c r="D273" s="114"/>
      <c r="E273" s="114"/>
      <c r="F273" s="120">
        <f>+'[6]Segment Report'!$B$13</f>
        <v>0</v>
      </c>
      <c r="G273" s="120">
        <f>+'[6]Segment Report'!$C$13</f>
        <v>0</v>
      </c>
      <c r="H273" s="120">
        <f>+'[6]Segment Report'!$D$13</f>
        <v>0</v>
      </c>
      <c r="I273" s="120">
        <f>+'[6]Segment Report'!$E$13</f>
        <v>0</v>
      </c>
      <c r="J273" s="120">
        <f>+'[6]Segment Report'!$F$13</f>
        <v>0</v>
      </c>
      <c r="K273" s="120">
        <f>+'[6]Segment Report'!$G$12</f>
        <v>0</v>
      </c>
      <c r="L273" s="120">
        <f>SUM(F273:K273)</f>
        <v>0</v>
      </c>
    </row>
    <row r="274" spans="2:12" ht="15">
      <c r="B274" s="79"/>
      <c r="C274" s="106" t="s">
        <v>262</v>
      </c>
      <c r="D274" s="114"/>
      <c r="E274" s="113"/>
      <c r="F274" s="119">
        <f aca="true" t="shared" si="0" ref="F274:L274">SUM(F272:F273)</f>
        <v>525.1209699999999</v>
      </c>
      <c r="G274" s="119">
        <f t="shared" si="0"/>
        <v>0</v>
      </c>
      <c r="H274" s="119">
        <f>SUM(H272:H273)</f>
        <v>0</v>
      </c>
      <c r="I274" s="119">
        <f t="shared" si="0"/>
        <v>0</v>
      </c>
      <c r="J274" s="119">
        <f t="shared" si="0"/>
        <v>240</v>
      </c>
      <c r="K274" s="119">
        <f t="shared" si="0"/>
        <v>0</v>
      </c>
      <c r="L274" s="119">
        <f t="shared" si="0"/>
        <v>765.1209699999999</v>
      </c>
    </row>
    <row r="275" spans="2:12" ht="15">
      <c r="B275" s="79"/>
      <c r="C275" s="106"/>
      <c r="D275" s="113"/>
      <c r="E275" s="113"/>
      <c r="F275" s="119"/>
      <c r="G275" s="119"/>
      <c r="H275" s="119"/>
      <c r="I275" s="119"/>
      <c r="J275" s="119"/>
      <c r="K275" s="119"/>
      <c r="L275" s="119"/>
    </row>
    <row r="276" spans="2:12" ht="15">
      <c r="B276" s="79"/>
      <c r="C276" s="106" t="s">
        <v>263</v>
      </c>
      <c r="D276" s="113"/>
      <c r="E276" s="113"/>
      <c r="F276" s="119">
        <f>+'[6]Segment Report'!$B$16</f>
        <v>-173.96903000000003</v>
      </c>
      <c r="G276" s="119">
        <f>+'[6]Segment Report'!$C$16</f>
        <v>-2.05</v>
      </c>
      <c r="H276" s="119">
        <f>+'[6]Segment Report'!$D$16</f>
        <v>-256.74318</v>
      </c>
      <c r="I276" s="119">
        <f>+'[6]Segment Report'!$E$16</f>
        <v>-98.64404000000002</v>
      </c>
      <c r="J276" s="119">
        <f>+'[6]Segment Report'!$F$16</f>
        <v>32.055</v>
      </c>
      <c r="K276" s="119">
        <f>+'[6]Segment Report'!$G$16</f>
        <v>-3.6875</v>
      </c>
      <c r="L276" s="119">
        <f>SUM(F276:K276)</f>
        <v>-503.03875</v>
      </c>
    </row>
    <row r="277" spans="2:12" ht="15">
      <c r="B277" s="79"/>
      <c r="C277" s="106" t="s">
        <v>264</v>
      </c>
      <c r="D277" s="113"/>
      <c r="E277" s="113"/>
      <c r="F277" s="119"/>
      <c r="G277" s="119"/>
      <c r="H277" s="119"/>
      <c r="I277" s="119"/>
      <c r="J277" s="119"/>
      <c r="K277" s="119"/>
      <c r="L277" s="120">
        <f>+'[6]Segment Report'!$H$17</f>
        <v>0</v>
      </c>
    </row>
    <row r="278" spans="2:12" ht="15">
      <c r="B278" s="79"/>
      <c r="C278" s="106" t="s">
        <v>265</v>
      </c>
      <c r="D278" s="113"/>
      <c r="E278" s="113"/>
      <c r="F278" s="119"/>
      <c r="G278" s="119"/>
      <c r="H278" s="119"/>
      <c r="I278" s="119"/>
      <c r="J278" s="119"/>
      <c r="K278" s="119"/>
      <c r="L278" s="119">
        <f>SUM(L276:L277)</f>
        <v>-503.03875</v>
      </c>
    </row>
    <row r="279" spans="2:12" ht="15">
      <c r="B279" s="79"/>
      <c r="C279" s="106" t="s">
        <v>266</v>
      </c>
      <c r="D279" s="113"/>
      <c r="E279" s="113"/>
      <c r="F279" s="119"/>
      <c r="G279" s="119"/>
      <c r="H279" s="119"/>
      <c r="I279" s="119"/>
      <c r="J279" s="119"/>
      <c r="K279" s="119"/>
      <c r="L279" s="119">
        <f>+'[6]Segment Report'!$H$19</f>
        <v>-2158.92271</v>
      </c>
    </row>
    <row r="280" spans="2:12" ht="15">
      <c r="B280" s="79"/>
      <c r="C280" s="106" t="s">
        <v>267</v>
      </c>
      <c r="D280" s="113"/>
      <c r="E280" s="113"/>
      <c r="F280" s="119"/>
      <c r="G280" s="119"/>
      <c r="H280" s="119"/>
      <c r="I280" s="119"/>
      <c r="J280" s="119"/>
      <c r="K280" s="119"/>
      <c r="L280" s="119"/>
    </row>
    <row r="281" spans="2:12" ht="15">
      <c r="B281" s="79"/>
      <c r="C281" s="106" t="s">
        <v>268</v>
      </c>
      <c r="D281" s="113"/>
      <c r="E281" s="113"/>
      <c r="F281" s="119"/>
      <c r="G281" s="119"/>
      <c r="H281" s="119"/>
      <c r="I281" s="119"/>
      <c r="J281" s="119"/>
      <c r="K281" s="119"/>
      <c r="L281" s="119">
        <f>+'[6]Segment Report'!$H$21</f>
        <v>-89.93150999999999</v>
      </c>
    </row>
    <row r="282" spans="2:12" ht="15">
      <c r="B282" s="79"/>
      <c r="C282" s="106" t="s">
        <v>269</v>
      </c>
      <c r="D282" s="113"/>
      <c r="E282" s="113"/>
      <c r="F282" s="119"/>
      <c r="G282" s="119"/>
      <c r="H282" s="119"/>
      <c r="I282" s="119"/>
      <c r="J282" s="119"/>
      <c r="K282" s="119"/>
      <c r="L282" s="120"/>
    </row>
    <row r="283" spans="2:12" ht="15">
      <c r="B283" s="79"/>
      <c r="C283" s="106" t="s">
        <v>270</v>
      </c>
      <c r="D283" s="113"/>
      <c r="E283" s="113"/>
      <c r="F283" s="119"/>
      <c r="G283" s="119"/>
      <c r="H283" s="119"/>
      <c r="I283" s="119"/>
      <c r="J283" s="119"/>
      <c r="K283" s="119"/>
      <c r="L283" s="119">
        <f>SUM(L278:L282)</f>
        <v>-2751.89297</v>
      </c>
    </row>
    <row r="284" spans="2:12" ht="15">
      <c r="B284" s="79"/>
      <c r="C284" s="106" t="s">
        <v>154</v>
      </c>
      <c r="D284" s="113"/>
      <c r="E284" s="113"/>
      <c r="F284" s="119"/>
      <c r="G284" s="119"/>
      <c r="H284" s="119"/>
      <c r="I284" s="119"/>
      <c r="J284" s="119"/>
      <c r="K284" s="119"/>
      <c r="L284" s="120">
        <v>0</v>
      </c>
    </row>
    <row r="285" spans="2:12" ht="15.75" thickBot="1">
      <c r="B285" s="79"/>
      <c r="C285" s="106" t="s">
        <v>271</v>
      </c>
      <c r="D285" s="113"/>
      <c r="E285" s="113"/>
      <c r="F285" s="119"/>
      <c r="G285" s="119"/>
      <c r="H285" s="119"/>
      <c r="I285" s="119"/>
      <c r="J285" s="119"/>
      <c r="K285" s="119"/>
      <c r="L285" s="121">
        <f>SUM(L283:L284)</f>
        <v>-2751.89297</v>
      </c>
    </row>
    <row r="286" spans="2:12" ht="15.75" thickTop="1">
      <c r="B286" s="79"/>
      <c r="C286" s="106"/>
      <c r="D286" s="113"/>
      <c r="E286" s="113"/>
      <c r="F286" s="119"/>
      <c r="G286" s="119"/>
      <c r="H286" s="119"/>
      <c r="I286" s="119"/>
      <c r="J286" s="119"/>
      <c r="K286" s="119"/>
      <c r="L286" s="119"/>
    </row>
    <row r="287" spans="2:12" ht="15">
      <c r="B287" s="79"/>
      <c r="C287" s="106" t="s">
        <v>272</v>
      </c>
      <c r="D287" s="113"/>
      <c r="E287" s="113"/>
      <c r="F287" s="119"/>
      <c r="G287" s="119"/>
      <c r="H287" s="119"/>
      <c r="I287" s="119"/>
      <c r="J287" s="119"/>
      <c r="K287" s="119"/>
      <c r="L287" s="119"/>
    </row>
    <row r="288" spans="2:12" ht="15">
      <c r="B288" s="79"/>
      <c r="C288" s="106" t="s">
        <v>273</v>
      </c>
      <c r="D288" s="113"/>
      <c r="E288" s="113"/>
      <c r="F288" s="119">
        <f>+'[6]Segment Report'!$B$28</f>
        <v>41756.80818</v>
      </c>
      <c r="G288" s="119">
        <f>+'[6]Segment Report'!$C$28</f>
        <v>2.3851999999999998</v>
      </c>
      <c r="H288" s="119">
        <f>+'[6]Segment Report'!$D$28</f>
        <v>107163.85434</v>
      </c>
      <c r="I288" s="119">
        <f>+'[6]Segment Report'!$E$28</f>
        <v>8133.087429999996</v>
      </c>
      <c r="J288" s="119">
        <f>+'[6]Segment Report'!$F$28</f>
        <v>80.84658</v>
      </c>
      <c r="K288" s="119">
        <f>+'[6]Segment Report'!$G$28</f>
        <v>0.101</v>
      </c>
      <c r="L288" s="119">
        <f>SUM(F288:K288)</f>
        <v>157137.08273</v>
      </c>
    </row>
    <row r="289" spans="2:12" ht="15">
      <c r="B289" s="79"/>
      <c r="C289" s="106" t="s">
        <v>274</v>
      </c>
      <c r="D289" s="113"/>
      <c r="E289" s="113"/>
      <c r="F289" s="119"/>
      <c r="G289" s="119"/>
      <c r="H289" s="119" t="s">
        <v>218</v>
      </c>
      <c r="I289" s="119"/>
      <c r="J289" s="119"/>
      <c r="K289" s="119"/>
      <c r="L289" s="119"/>
    </row>
    <row r="290" spans="2:12" ht="15">
      <c r="B290" s="79"/>
      <c r="C290" s="106" t="s">
        <v>275</v>
      </c>
      <c r="D290" s="113"/>
      <c r="E290" s="113"/>
      <c r="F290" s="119"/>
      <c r="G290" s="119"/>
      <c r="H290" s="119"/>
      <c r="I290" s="119"/>
      <c r="J290" s="119"/>
      <c r="K290" s="119"/>
      <c r="L290" s="120">
        <f>+'[6]Segment Report'!$H$30</f>
        <v>4235.65249</v>
      </c>
    </row>
    <row r="291" spans="2:12" ht="15.75" thickBot="1">
      <c r="B291" s="79"/>
      <c r="C291" s="106" t="s">
        <v>276</v>
      </c>
      <c r="D291" s="113"/>
      <c r="E291" s="113"/>
      <c r="F291" s="119"/>
      <c r="G291" s="119"/>
      <c r="H291" s="119"/>
      <c r="I291" s="119"/>
      <c r="J291" s="119"/>
      <c r="K291" s="119"/>
      <c r="L291" s="121">
        <f>SUM(L288:L290)</f>
        <v>161372.73522</v>
      </c>
    </row>
    <row r="292" spans="2:12" ht="15.75" thickTop="1">
      <c r="B292" s="79"/>
      <c r="C292" s="106"/>
      <c r="D292" s="113"/>
      <c r="E292" s="113"/>
      <c r="F292" s="119"/>
      <c r="G292" s="119"/>
      <c r="H292" s="119"/>
      <c r="I292" s="119"/>
      <c r="J292" s="119"/>
      <c r="K292" s="119"/>
      <c r="L292" s="119"/>
    </row>
    <row r="293" spans="2:12" ht="15">
      <c r="B293" s="79"/>
      <c r="C293" s="106" t="s">
        <v>277</v>
      </c>
      <c r="D293" s="113"/>
      <c r="E293" s="113"/>
      <c r="F293" s="119">
        <f>+'[6]Segment Report'!$B$33</f>
        <v>12037.242669999998</v>
      </c>
      <c r="G293" s="119">
        <f>+'[6]Segment Report'!$C$33</f>
        <v>8304.051619999998</v>
      </c>
      <c r="H293" s="119">
        <f>+'[6]Segment Report'!$D$33</f>
        <v>163507.85176</v>
      </c>
      <c r="I293" s="119">
        <f>+'[6]Segment Report'!$E$33</f>
        <v>26714.401619999997</v>
      </c>
      <c r="J293" s="119">
        <f>+'[6]Segment Report'!$F$33</f>
        <v>9459.97309</v>
      </c>
      <c r="K293" s="119">
        <f>+'[6]Segment Report'!$G$33</f>
        <v>425.51325</v>
      </c>
      <c r="L293" s="119">
        <f>SUM(F293:K293)</f>
        <v>220449.03400999997</v>
      </c>
    </row>
    <row r="294" spans="2:12" ht="15">
      <c r="B294" s="79"/>
      <c r="C294" s="106" t="s">
        <v>278</v>
      </c>
      <c r="D294" s="113"/>
      <c r="E294" s="113"/>
      <c r="F294" s="119"/>
      <c r="G294" s="119"/>
      <c r="H294" s="119"/>
      <c r="I294" s="119"/>
      <c r="J294" s="119"/>
      <c r="K294" s="119"/>
      <c r="L294" s="120">
        <f>+'[6]Segment Report'!$H$34</f>
        <v>37838.60933000001</v>
      </c>
    </row>
    <row r="295" spans="2:12" ht="15.75" thickBot="1">
      <c r="B295" s="79"/>
      <c r="C295" s="106" t="s">
        <v>279</v>
      </c>
      <c r="D295" s="113"/>
      <c r="E295" s="113"/>
      <c r="F295" s="119"/>
      <c r="G295" s="119"/>
      <c r="H295" s="119"/>
      <c r="I295" s="119"/>
      <c r="J295" s="119"/>
      <c r="K295" s="119"/>
      <c r="L295" s="121">
        <f>SUM(L293:L294)</f>
        <v>258287.64333999998</v>
      </c>
    </row>
    <row r="296" spans="2:12" ht="15.75" thickTop="1">
      <c r="B296" s="79"/>
      <c r="C296" s="106"/>
      <c r="D296" s="113"/>
      <c r="E296" s="113"/>
      <c r="F296" s="119"/>
      <c r="G296" s="119"/>
      <c r="H296" s="119"/>
      <c r="I296" s="119"/>
      <c r="J296" s="119"/>
      <c r="K296" s="119"/>
      <c r="L296" s="119"/>
    </row>
    <row r="297" spans="2:12" ht="15.75" thickBot="1">
      <c r="B297" s="79"/>
      <c r="C297" s="106" t="s">
        <v>201</v>
      </c>
      <c r="D297" s="113"/>
      <c r="E297" s="113"/>
      <c r="F297" s="119">
        <f>+'[6]Segment Report'!$B$37</f>
        <v>145.731</v>
      </c>
      <c r="G297" s="119"/>
      <c r="H297" s="119">
        <f>+'[6]Segment Report'!$D$37</f>
        <v>11.33373</v>
      </c>
      <c r="I297" s="119"/>
      <c r="J297" s="119"/>
      <c r="K297" s="119"/>
      <c r="L297" s="122">
        <f>SUM(F297:K297)</f>
        <v>157.06473</v>
      </c>
    </row>
    <row r="298" spans="2:12" ht="15.75" thickTop="1">
      <c r="B298" s="79"/>
      <c r="C298" s="106" t="s">
        <v>280</v>
      </c>
      <c r="D298" s="113"/>
      <c r="E298" s="113"/>
      <c r="F298" s="119"/>
      <c r="G298" s="119"/>
      <c r="H298" s="119"/>
      <c r="I298" s="119"/>
      <c r="J298" s="119"/>
      <c r="K298" s="119"/>
      <c r="L298" s="119"/>
    </row>
    <row r="299" spans="2:12" ht="15.75" thickBot="1">
      <c r="B299" s="79"/>
      <c r="C299" s="106" t="s">
        <v>281</v>
      </c>
      <c r="D299" s="113"/>
      <c r="E299" s="113"/>
      <c r="F299" s="119"/>
      <c r="G299" s="119"/>
      <c r="H299" s="119">
        <f>+'[4]Segment Report'!$D$39</f>
        <v>0</v>
      </c>
      <c r="I299" s="119"/>
      <c r="J299" s="119"/>
      <c r="K299" s="119"/>
      <c r="L299" s="122">
        <f>SUM(F299:K299)</f>
        <v>0</v>
      </c>
    </row>
    <row r="300" spans="2:12" ht="15.75" thickTop="1">
      <c r="B300" s="79"/>
      <c r="C300" s="106"/>
      <c r="D300" s="113"/>
      <c r="E300" s="113"/>
      <c r="F300" s="119"/>
      <c r="G300" s="119"/>
      <c r="H300" s="119"/>
      <c r="I300" s="119"/>
      <c r="J300" s="119"/>
      <c r="K300" s="123"/>
      <c r="L300" s="123"/>
    </row>
    <row r="302" spans="2:3" ht="15">
      <c r="B302" s="79" t="s">
        <v>29</v>
      </c>
      <c r="C302" s="78" t="s">
        <v>86</v>
      </c>
    </row>
    <row r="303" spans="2:3" ht="15">
      <c r="B303" s="79"/>
      <c r="C303" s="10" t="s">
        <v>412</v>
      </c>
    </row>
    <row r="304" spans="2:3" ht="15">
      <c r="B304" s="79"/>
      <c r="C304" s="10" t="s">
        <v>385</v>
      </c>
    </row>
    <row r="305" ht="15">
      <c r="B305" s="79"/>
    </row>
    <row r="306" ht="15">
      <c r="C306" s="10" t="s">
        <v>413</v>
      </c>
    </row>
    <row r="307" ht="15">
      <c r="C307" s="10" t="s">
        <v>379</v>
      </c>
    </row>
    <row r="308" ht="15">
      <c r="C308" s="10" t="s">
        <v>378</v>
      </c>
    </row>
    <row r="310" spans="2:7" ht="15">
      <c r="B310" s="79" t="s">
        <v>30</v>
      </c>
      <c r="C310" s="78" t="s">
        <v>42</v>
      </c>
      <c r="G310" s="81"/>
    </row>
    <row r="311" spans="2:3" ht="15">
      <c r="B311" s="79"/>
      <c r="C311" s="10" t="s">
        <v>346</v>
      </c>
    </row>
    <row r="312" spans="2:3" ht="15">
      <c r="B312" s="79"/>
      <c r="C312" s="10" t="s">
        <v>347</v>
      </c>
    </row>
    <row r="313" ht="15">
      <c r="B313" s="79"/>
    </row>
    <row r="314" spans="2:7" ht="15">
      <c r="B314" s="79" t="s">
        <v>178</v>
      </c>
      <c r="C314" s="78" t="s">
        <v>43</v>
      </c>
      <c r="G314" s="81"/>
    </row>
    <row r="315" spans="3:12" ht="15.75">
      <c r="C315" s="77" t="s">
        <v>328</v>
      </c>
      <c r="D315" s="77"/>
      <c r="E315" s="77"/>
      <c r="F315" s="77"/>
      <c r="G315" s="77"/>
      <c r="H315" s="77"/>
      <c r="I315"/>
      <c r="J315"/>
      <c r="K315"/>
      <c r="L315"/>
    </row>
    <row r="316" spans="4:9" ht="15">
      <c r="D316" s="77"/>
      <c r="E316" s="77"/>
      <c r="F316" s="77"/>
      <c r="G316" s="77"/>
      <c r="H316" s="77"/>
      <c r="I316" s="77"/>
    </row>
    <row r="317" spans="2:3" ht="15">
      <c r="B317" s="79" t="s">
        <v>175</v>
      </c>
      <c r="C317" s="78" t="s">
        <v>44</v>
      </c>
    </row>
    <row r="318" ht="15">
      <c r="C318" s="10" t="s">
        <v>116</v>
      </c>
    </row>
    <row r="320" spans="2:6" ht="15">
      <c r="B320" s="96" t="s">
        <v>179</v>
      </c>
      <c r="C320" s="78" t="s">
        <v>176</v>
      </c>
      <c r="D320" s="78"/>
      <c r="E320" s="78"/>
      <c r="F320" s="78"/>
    </row>
    <row r="321" ht="15">
      <c r="C321" s="10" t="s">
        <v>177</v>
      </c>
    </row>
    <row r="323" spans="2:4" ht="15">
      <c r="B323" s="96" t="s">
        <v>180</v>
      </c>
      <c r="C323" s="78" t="s">
        <v>188</v>
      </c>
      <c r="D323" s="78"/>
    </row>
    <row r="324" spans="2:15" ht="15.75">
      <c r="B324" s="96"/>
      <c r="C324" s="106" t="s">
        <v>408</v>
      </c>
      <c r="D324"/>
      <c r="E324"/>
      <c r="F324"/>
      <c r="G324"/>
      <c r="H324"/>
      <c r="I324"/>
      <c r="J324"/>
      <c r="K324"/>
      <c r="L324"/>
      <c r="M324"/>
      <c r="N324"/>
      <c r="O324"/>
    </row>
    <row r="325" spans="2:15" ht="15.75">
      <c r="B325" s="96"/>
      <c r="C325" s="106" t="s">
        <v>297</v>
      </c>
      <c r="D325"/>
      <c r="E325"/>
      <c r="F325"/>
      <c r="G325"/>
      <c r="H325"/>
      <c r="I325"/>
      <c r="J325"/>
      <c r="K325"/>
      <c r="L325"/>
      <c r="M325"/>
      <c r="N325"/>
      <c r="O325"/>
    </row>
    <row r="327" spans="2:3" ht="15">
      <c r="B327" s="102" t="s">
        <v>189</v>
      </c>
      <c r="C327" s="78" t="s">
        <v>197</v>
      </c>
    </row>
    <row r="328" ht="15">
      <c r="C328" s="10" t="s">
        <v>205</v>
      </c>
    </row>
    <row r="329" ht="15">
      <c r="C329" s="10" t="s">
        <v>206</v>
      </c>
    </row>
    <row r="331" spans="2:3" ht="15">
      <c r="B331" s="96" t="s">
        <v>216</v>
      </c>
      <c r="C331" s="78" t="s">
        <v>117</v>
      </c>
    </row>
    <row r="333" spans="8:9" ht="15">
      <c r="H333" s="77" t="s">
        <v>409</v>
      </c>
      <c r="I333" s="97"/>
    </row>
    <row r="334" spans="8:9" ht="15">
      <c r="H334" s="97" t="s">
        <v>410</v>
      </c>
      <c r="I334" s="97" t="s">
        <v>411</v>
      </c>
    </row>
    <row r="336" spans="3:9" ht="15">
      <c r="C336" s="78" t="s">
        <v>181</v>
      </c>
      <c r="D336" s="78" t="s">
        <v>182</v>
      </c>
      <c r="E336" s="78"/>
      <c r="F336" s="97"/>
      <c r="I336" s="97"/>
    </row>
    <row r="337" spans="4:9" ht="15">
      <c r="D337" s="10" t="s">
        <v>155</v>
      </c>
      <c r="F337" s="97"/>
      <c r="G337" s="97" t="s">
        <v>123</v>
      </c>
      <c r="H337" s="103">
        <f>+'IS'!G49</f>
        <v>-2751.9802199999995</v>
      </c>
      <c r="I337" s="98">
        <v>-2591</v>
      </c>
    </row>
    <row r="338" spans="4:9" ht="15">
      <c r="D338" s="10" t="s">
        <v>183</v>
      </c>
      <c r="G338" s="97" t="s">
        <v>186</v>
      </c>
      <c r="H338" s="125">
        <v>200841</v>
      </c>
      <c r="I338" s="89">
        <v>200841</v>
      </c>
    </row>
    <row r="339" spans="4:9" ht="15">
      <c r="D339" s="10" t="s">
        <v>184</v>
      </c>
      <c r="F339" s="99"/>
      <c r="G339" s="97"/>
      <c r="H339" s="103"/>
      <c r="I339" s="89"/>
    </row>
    <row r="340" spans="4:9" ht="15">
      <c r="D340" s="10" t="s">
        <v>185</v>
      </c>
      <c r="G340" s="97" t="s">
        <v>187</v>
      </c>
      <c r="H340" s="108">
        <f>H337/H338*100</f>
        <v>-1.370228299998506</v>
      </c>
      <c r="I340" s="107">
        <f>I337/I338*100</f>
        <v>-1.2900752336425332</v>
      </c>
    </row>
    <row r="341" ht="15">
      <c r="H341" s="103"/>
    </row>
    <row r="342" spans="3:9" ht="15">
      <c r="C342" s="78" t="s">
        <v>194</v>
      </c>
      <c r="D342" s="78" t="s">
        <v>195</v>
      </c>
      <c r="G342" s="97" t="s">
        <v>187</v>
      </c>
      <c r="H342" s="83" t="s">
        <v>196</v>
      </c>
      <c r="I342" s="83" t="s">
        <v>196</v>
      </c>
    </row>
  </sheetData>
  <printOptions/>
  <pageMargins left="0.24" right="0.24" top="1" bottom="0.5" header="0.25" footer="0.25"/>
  <pageSetup horizontalDpi="600" verticalDpi="600" orientation="portrait" paperSize="9" scale="77" r:id="rId1"/>
  <headerFooter alignWithMargins="0">
    <oddHeader>&amp;L&amp;"Times New Roman,Regular"&amp;10Sateras Resources (Malaysia) Berhad (8399-A)</oddHeader>
    <oddFooter>&amp;L&amp;"Times New Roman,Regular"&amp;8
&amp;F&amp;C&amp;"Times New Roman,Regular"&amp;8
&amp;P&amp;R&amp;"Times New Roman,Regular"&amp;8
&amp;T/&amp;D</oddFooter>
  </headerFooter>
  <rowBreaks count="5" manualBreakCount="5">
    <brk id="60" max="255" man="1"/>
    <brk id="120" max="255" man="1"/>
    <brk id="179" max="255" man="1"/>
    <brk id="241" max="255" man="1"/>
    <brk id="299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Scientex Incorporated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 Dept.</dc:creator>
  <cp:keywords/>
  <dc:description/>
  <cp:lastModifiedBy>simon chiew</cp:lastModifiedBy>
  <cp:lastPrinted>2006-08-29T08:02:16Z</cp:lastPrinted>
  <dcterms:created xsi:type="dcterms:W3CDTF">1999-09-15T01:23:05Z</dcterms:created>
  <dcterms:modified xsi:type="dcterms:W3CDTF">2006-08-30T11:29:06Z</dcterms:modified>
  <cp:category/>
  <cp:version/>
  <cp:contentType/>
  <cp:contentStatus/>
</cp:coreProperties>
</file>