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5640" activeTab="3"/>
  </bookViews>
  <sheets>
    <sheet name="equity" sheetId="1" r:id="rId1"/>
    <sheet name="balancesheet" sheetId="2" r:id="rId2"/>
    <sheet name="cashflow" sheetId="3" r:id="rId3"/>
    <sheet name="p&amp;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<sst xmlns="http://schemas.openxmlformats.org/spreadsheetml/2006/main" count="172" uniqueCount="127">
  <si>
    <t>Setegap Berhad</t>
  </si>
  <si>
    <t>(107232-X)</t>
  </si>
  <si>
    <t xml:space="preserve">Statement of Changes in Equity for the </t>
  </si>
  <si>
    <t>financial period ended 31 March 2006</t>
  </si>
  <si>
    <t>(The figures have not been audited)</t>
  </si>
  <si>
    <t>&lt;-------Attributable to Equity Holders of the Parent--------------&gt;</t>
  </si>
  <si>
    <t>&lt;-----Non distributable------&gt;</t>
  </si>
  <si>
    <t>Share  capital</t>
  </si>
  <si>
    <t>Share premium</t>
  </si>
  <si>
    <t>Revaluation reserve</t>
  </si>
  <si>
    <t>Retained Profit / (accumulated losses)</t>
  </si>
  <si>
    <t>Sub-Total</t>
  </si>
  <si>
    <t>Minority interest</t>
  </si>
  <si>
    <t>Total</t>
  </si>
  <si>
    <t>GROUP</t>
  </si>
  <si>
    <t>RM '000</t>
  </si>
  <si>
    <t>At 1 January 2006</t>
  </si>
  <si>
    <t>Net Profit/(Loss) for the for the Period</t>
  </si>
  <si>
    <t>At 31 March 2006</t>
  </si>
  <si>
    <t>At 1 January 2005</t>
  </si>
  <si>
    <t>At 31 March 2005</t>
  </si>
  <si>
    <t xml:space="preserve">This condensed income statement should be read in conjunction with the audited consolidated financial statements </t>
  </si>
  <si>
    <t>for the year ended 31 December 2005 with the accompanying explanatory notes attached to the financial statements.</t>
  </si>
  <si>
    <t>Condensed Consolidated Cash Flow Statement for the</t>
  </si>
  <si>
    <t>Net  cashflow from  operating activities</t>
  </si>
  <si>
    <t>Net Cashflow from investing activities</t>
  </si>
  <si>
    <t>Net Cashflow from financing activities</t>
  </si>
  <si>
    <t>Net increase in cash and cash equivalent</t>
  </si>
  <si>
    <t>Cash and cash equivalent at beginning of financial period</t>
  </si>
  <si>
    <t>Cash and cash equivalent at end of financial period</t>
  </si>
  <si>
    <t>SETEGAP BERHAD</t>
  </si>
  <si>
    <t>Quarterly report on consolidated results for the</t>
  </si>
  <si>
    <t>AS AT</t>
  </si>
  <si>
    <t>END OF</t>
  </si>
  <si>
    <t>PRECEDING</t>
  </si>
  <si>
    <t>CURRENT</t>
  </si>
  <si>
    <t>FINANCIAL</t>
  </si>
  <si>
    <t>CONSOLIDATED BALANCE SHEET</t>
  </si>
  <si>
    <t>QUARTER</t>
  </si>
  <si>
    <t>YEAR END</t>
  </si>
  <si>
    <t>(The quarterly results figures have not been audited)</t>
  </si>
  <si>
    <t>31.12.2005</t>
  </si>
  <si>
    <t>(Unaudited)</t>
  </si>
  <si>
    <t>(Audited)</t>
  </si>
  <si>
    <t>RM'000</t>
  </si>
  <si>
    <t>ASSETS</t>
  </si>
  <si>
    <t>Non-current assets</t>
  </si>
  <si>
    <t>Property, plant and equipment</t>
  </si>
  <si>
    <t>Prepaid lease payments</t>
  </si>
  <si>
    <t>Investment in quoted shares</t>
  </si>
  <si>
    <t>Intangible assets</t>
  </si>
  <si>
    <t>Deferred tax assets</t>
  </si>
  <si>
    <t>Current assets</t>
  </si>
  <si>
    <t>Development properties</t>
  </si>
  <si>
    <t>Stocks</t>
  </si>
  <si>
    <t>Amount owing by customers on construction contracts</t>
  </si>
  <si>
    <t>Trade debtors</t>
  </si>
  <si>
    <t>Short term investments</t>
  </si>
  <si>
    <t>Other debtors, deposits and prepayments</t>
  </si>
  <si>
    <t>Amount owing by Associated Companies</t>
  </si>
  <si>
    <t>Cash and bank balances</t>
  </si>
  <si>
    <t>Others</t>
  </si>
  <si>
    <t>TOTAL ASSETS</t>
  </si>
  <si>
    <t>EQUITY AND LIABILITIES</t>
  </si>
  <si>
    <t>Equity attributable to equity holders of the parent</t>
  </si>
  <si>
    <t>Share capital</t>
  </si>
  <si>
    <t>Accumulated  Losses</t>
  </si>
  <si>
    <t>Minority interests</t>
  </si>
  <si>
    <t>TOTAL EQUITY</t>
  </si>
  <si>
    <t>Non-current liabilities</t>
  </si>
  <si>
    <t>Term loan</t>
  </si>
  <si>
    <t>Hire purchase and lease creditors</t>
  </si>
  <si>
    <t>Deferred taxation</t>
  </si>
  <si>
    <t>Other long term liabilities</t>
  </si>
  <si>
    <t>Current liabilities</t>
  </si>
  <si>
    <t>Amount due to customers on construction contract</t>
  </si>
  <si>
    <t>Short term borrowings</t>
  </si>
  <si>
    <t>Trade creditors</t>
  </si>
  <si>
    <t>Other creditors, accruals and provisions</t>
  </si>
  <si>
    <t>Provision for taxation</t>
  </si>
  <si>
    <t>Proposed dividends</t>
  </si>
  <si>
    <t>Amount owing to directors</t>
  </si>
  <si>
    <t>TOTAL LIABILITIES</t>
  </si>
  <si>
    <t>TOTAL EQUITY AND LIABILITIES</t>
  </si>
  <si>
    <t>Net assets per share attributable to ordinary equity</t>
  </si>
  <si>
    <t>holders of the parent (RM)</t>
  </si>
  <si>
    <t>Note : Figures less than RM1,000 are not shown.</t>
  </si>
  <si>
    <t>This condensed income statement should be read in conjunction with the audited consolidated financial statements for the year</t>
  </si>
  <si>
    <t>ended 31 December 2005 with the accompanying explanatory notes attached to the financial statements.</t>
  </si>
  <si>
    <t>Company name</t>
  </si>
  <si>
    <t>:</t>
  </si>
  <si>
    <t>Stock name</t>
  </si>
  <si>
    <t>Setegap</t>
  </si>
  <si>
    <t>Stock code</t>
  </si>
  <si>
    <t>8184</t>
  </si>
  <si>
    <t>Contact person</t>
  </si>
  <si>
    <t>Chin Kong Yaw, Allan</t>
  </si>
  <si>
    <t>Designation</t>
  </si>
  <si>
    <t>Company Director</t>
  </si>
  <si>
    <t>Financial year end</t>
  </si>
  <si>
    <t>Quarter</t>
  </si>
  <si>
    <t>CONDENSED INCOME STATEMENT</t>
  </si>
  <si>
    <t>The figures have not been audited</t>
  </si>
  <si>
    <t>INDIVIDUAL QUARTER</t>
  </si>
  <si>
    <t>CUMULATIVE YEAR TO DATE</t>
  </si>
  <si>
    <t>CURRENT YEAR</t>
  </si>
  <si>
    <t>PRECEDING YEAR</t>
  </si>
  <si>
    <t>CORRESPONDING</t>
  </si>
  <si>
    <t>TO DATE</t>
  </si>
  <si>
    <t>PERIOD</t>
  </si>
  <si>
    <t>(Restated)</t>
  </si>
  <si>
    <t>Revenue</t>
  </si>
  <si>
    <t>Interest Costs</t>
  </si>
  <si>
    <t>Loss before taxation</t>
  </si>
  <si>
    <t>Taxation</t>
  </si>
  <si>
    <t>Loss for the period</t>
  </si>
  <si>
    <t>Attributable to :</t>
  </si>
  <si>
    <t>Equity holders of the parent</t>
  </si>
  <si>
    <t>Net (loss) / Profit for the period</t>
  </si>
  <si>
    <t>Earnings per share attributable</t>
  </si>
  <si>
    <t xml:space="preserve">   to equity holders of the parent (sen)</t>
  </si>
  <si>
    <t>This condensed income statement should be read in conjunction with the audited consolidated financial statements for the year ended 31 December 2005 with the</t>
  </si>
  <si>
    <t>accompanying explanatory notes attached to the financial statements.</t>
  </si>
  <si>
    <t>First quarter</t>
  </si>
  <si>
    <t>31.3.2006</t>
  </si>
  <si>
    <t>31.3.2005</t>
  </si>
  <si>
    <t>Operating loss before interest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</si>
</sst>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dd\ mmmm\ yyyy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2"/>
      <color indexed="17"/>
      <name val="Tahoma"/>
      <family val="2"/>
    </font>
    <font>
      <sz val="12"/>
      <color indexed="12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71" fontId="0" fillId="0" borderId="6" xfId="15" applyNumberFormat="1" applyBorder="1" applyAlignment="1">
      <alignment/>
    </xf>
    <xf numFmtId="171" fontId="0" fillId="0" borderId="4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 wrapText="1"/>
    </xf>
    <xf numFmtId="15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5" applyFont="1" applyAlignment="1">
      <alignment/>
    </xf>
    <xf numFmtId="0" fontId="3" fillId="0" borderId="0" xfId="0" applyFont="1" applyAlignment="1" applyProtection="1">
      <alignment horizontal="left"/>
      <protection/>
    </xf>
    <xf numFmtId="171" fontId="0" fillId="0" borderId="0" xfId="15" applyNumberFormat="1" applyFont="1" applyAlignment="1">
      <alignment/>
    </xf>
    <xf numFmtId="171" fontId="0" fillId="0" borderId="8" xfId="15" applyNumberFormat="1" applyFont="1" applyBorder="1" applyAlignment="1">
      <alignment/>
    </xf>
    <xf numFmtId="171" fontId="0" fillId="0" borderId="9" xfId="15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6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1" fontId="5" fillId="0" borderId="5" xfId="15" applyNumberFormat="1" applyFont="1" applyBorder="1" applyAlignment="1" applyProtection="1">
      <alignment horizontal="right"/>
      <protection/>
    </xf>
    <xf numFmtId="171" fontId="5" fillId="0" borderId="0" xfId="15" applyNumberFormat="1" applyFont="1" applyBorder="1" applyAlignment="1" applyProtection="1">
      <alignment/>
      <protection/>
    </xf>
    <xf numFmtId="171" fontId="5" fillId="0" borderId="6" xfId="15" applyNumberFormat="1" applyFont="1" applyBorder="1" applyAlignment="1" applyProtection="1">
      <alignment horizontal="right"/>
      <protection/>
    </xf>
    <xf numFmtId="171" fontId="5" fillId="0" borderId="7" xfId="15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 applyProtection="1" quotePrefix="1">
      <alignment horizontal="center"/>
      <protection/>
    </xf>
    <xf numFmtId="171" fontId="5" fillId="0" borderId="0" xfId="15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71" fontId="5" fillId="0" borderId="4" xfId="15" applyNumberFormat="1" applyFont="1" applyBorder="1" applyAlignment="1" applyProtection="1">
      <alignment horizontal="right"/>
      <protection/>
    </xf>
    <xf numFmtId="171" fontId="6" fillId="0" borderId="10" xfId="15" applyNumberFormat="1" applyFont="1" applyBorder="1" applyAlignment="1" applyProtection="1">
      <alignment horizontal="right"/>
      <protection/>
    </xf>
    <xf numFmtId="171" fontId="6" fillId="0" borderId="7" xfId="15" applyNumberFormat="1" applyFont="1" applyBorder="1" applyAlignment="1" applyProtection="1">
      <alignment horizontal="right"/>
      <protection/>
    </xf>
    <xf numFmtId="171" fontId="6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Alignment="1">
      <alignment/>
    </xf>
    <xf numFmtId="43" fontId="5" fillId="0" borderId="0" xfId="15" applyNumberFormat="1" applyFont="1" applyBorder="1" applyAlignment="1" applyProtection="1">
      <alignment horizontal="right"/>
      <protection/>
    </xf>
    <xf numFmtId="43" fontId="5" fillId="0" borderId="0" xfId="15" applyNumberFormat="1" applyFont="1" applyBorder="1" applyAlignment="1" applyProtection="1">
      <alignment/>
      <protection/>
    </xf>
    <xf numFmtId="43" fontId="5" fillId="0" borderId="4" xfId="15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72" fontId="5" fillId="0" borderId="11" xfId="0" applyNumberFormat="1" applyFont="1" applyBorder="1" applyAlignment="1" applyProtection="1" quotePrefix="1">
      <alignment horizontal="left"/>
      <protection/>
    </xf>
    <xf numFmtId="171" fontId="9" fillId="0" borderId="0" xfId="15" applyNumberFormat="1" applyFont="1" applyBorder="1" applyAlignment="1" applyProtection="1">
      <alignment horizontal="right"/>
      <protection/>
    </xf>
    <xf numFmtId="171" fontId="10" fillId="0" borderId="0" xfId="15" applyNumberFormat="1" applyFont="1" applyBorder="1" applyAlignment="1" applyProtection="1">
      <alignment horizontal="right"/>
      <protection/>
    </xf>
    <xf numFmtId="171" fontId="9" fillId="0" borderId="10" xfId="15" applyNumberFormat="1" applyFont="1" applyBorder="1" applyAlignment="1" applyProtection="1">
      <alignment/>
      <protection/>
    </xf>
    <xf numFmtId="171" fontId="10" fillId="0" borderId="10" xfId="15" applyNumberFormat="1" applyFont="1" applyBorder="1" applyAlignment="1" applyProtection="1">
      <alignment/>
      <protection/>
    </xf>
    <xf numFmtId="171" fontId="9" fillId="0" borderId="0" xfId="15" applyNumberFormat="1" applyFont="1" applyBorder="1" applyAlignment="1" applyProtection="1">
      <alignment/>
      <protection/>
    </xf>
    <xf numFmtId="171" fontId="10" fillId="0" borderId="0" xfId="15" applyNumberFormat="1" applyFont="1" applyBorder="1" applyAlignment="1" applyProtection="1">
      <alignment/>
      <protection/>
    </xf>
    <xf numFmtId="171" fontId="9" fillId="0" borderId="8" xfId="15" applyNumberFormat="1" applyFont="1" applyBorder="1" applyAlignment="1" applyProtection="1">
      <alignment/>
      <protection/>
    </xf>
    <xf numFmtId="171" fontId="10" fillId="0" borderId="8" xfId="15" applyNumberFormat="1" applyFont="1" applyBorder="1" applyAlignment="1" applyProtection="1">
      <alignment/>
      <protection/>
    </xf>
    <xf numFmtId="171" fontId="9" fillId="0" borderId="9" xfId="15" applyNumberFormat="1" applyFont="1" applyBorder="1" applyAlignment="1" applyProtection="1">
      <alignment/>
      <protection/>
    </xf>
    <xf numFmtId="171" fontId="10" fillId="0" borderId="9" xfId="15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7" fontId="5" fillId="0" borderId="18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vertical="top"/>
      <protection/>
    </xf>
    <xf numFmtId="37" fontId="7" fillId="0" borderId="0" xfId="0" applyNumberFormat="1" applyFont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>
      <alignment/>
    </xf>
    <xf numFmtId="43" fontId="9" fillId="0" borderId="0" xfId="15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ounce-31Mar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Quoted"/>
      <sheetName val="Equity"/>
      <sheetName val="Cash Flow"/>
      <sheetName val="Setegap-CF"/>
      <sheetName val="QtrRep_BS"/>
      <sheetName val="QtrRep_PL"/>
      <sheetName val="QtrRep_PL (2)"/>
      <sheetName val="QtrRep_PL (3)"/>
      <sheetName val="Analysis"/>
      <sheetName val="Segment"/>
      <sheetName val="Setegap-PL"/>
      <sheetName val="Setegap-BS"/>
      <sheetName val="SB-Adj"/>
      <sheetName val="TBSB-Adj"/>
      <sheetName val="Setegap-Adj"/>
      <sheetName val="Setegap-Tax"/>
      <sheetName val="TBSB"/>
      <sheetName val="TBSB-Tax"/>
      <sheetName val="PPP"/>
      <sheetName val="Dayalam"/>
      <sheetName val="PPP-Tax"/>
      <sheetName val="PPP-Notes"/>
      <sheetName val="SLAND"/>
      <sheetName val="MHEKTAR"/>
      <sheetName val="Notes"/>
      <sheetName val="Guarantees"/>
      <sheetName val="PPP Guarantees"/>
    </sheetNames>
    <sheetDataSet>
      <sheetData sheetId="2">
        <row r="4">
          <cell r="A4" t="str">
            <v>financial period ended 31 March 2006</v>
          </cell>
        </row>
      </sheetData>
      <sheetData sheetId="5">
        <row r="26">
          <cell r="F26">
            <v>1010</v>
          </cell>
        </row>
      </sheetData>
      <sheetData sheetId="6">
        <row r="20">
          <cell r="F20" t="str">
            <v>31.3.2006</v>
          </cell>
        </row>
      </sheetData>
      <sheetData sheetId="8">
        <row r="28">
          <cell r="K28">
            <v>-2177</v>
          </cell>
        </row>
      </sheetData>
      <sheetData sheetId="12">
        <row r="13">
          <cell r="X13">
            <v>13826</v>
          </cell>
        </row>
        <row r="15">
          <cell r="X15">
            <v>0</v>
          </cell>
        </row>
        <row r="19">
          <cell r="X19">
            <v>0</v>
          </cell>
        </row>
        <row r="22">
          <cell r="X22">
            <v>10682848</v>
          </cell>
        </row>
        <row r="23">
          <cell r="X23">
            <v>10361094.66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22410661</v>
          </cell>
        </row>
        <row r="27">
          <cell r="X27">
            <v>5092426</v>
          </cell>
        </row>
        <row r="29">
          <cell r="X29">
            <v>6384</v>
          </cell>
        </row>
        <row r="30">
          <cell r="X30">
            <v>161305</v>
          </cell>
        </row>
        <row r="31">
          <cell r="X31">
            <v>1009513</v>
          </cell>
        </row>
        <row r="36">
          <cell r="X36">
            <v>0</v>
          </cell>
        </row>
        <row r="37">
          <cell r="X37">
            <v>39064822</v>
          </cell>
        </row>
        <row r="38">
          <cell r="X38">
            <v>36887302.44</v>
          </cell>
        </row>
        <row r="40">
          <cell r="X40">
            <v>2098333</v>
          </cell>
        </row>
        <row r="41">
          <cell r="X41">
            <v>2178508</v>
          </cell>
        </row>
        <row r="42">
          <cell r="X42">
            <v>89183295.56</v>
          </cell>
        </row>
        <row r="43">
          <cell r="X43">
            <v>2361513</v>
          </cell>
        </row>
        <row r="44">
          <cell r="X44">
            <v>0</v>
          </cell>
        </row>
        <row r="50">
          <cell r="X50">
            <v>2323951</v>
          </cell>
        </row>
        <row r="51">
          <cell r="X51">
            <v>0</v>
          </cell>
        </row>
        <row r="58">
          <cell r="X58">
            <v>49704667</v>
          </cell>
        </row>
        <row r="61">
          <cell r="X61">
            <v>908000</v>
          </cell>
        </row>
        <row r="62">
          <cell r="X62">
            <v>2424241</v>
          </cell>
        </row>
        <row r="63">
          <cell r="X63">
            <v>0</v>
          </cell>
        </row>
        <row r="66">
          <cell r="X66">
            <v>-161787558.95</v>
          </cell>
        </row>
        <row r="67">
          <cell r="X67">
            <v>-3126560</v>
          </cell>
        </row>
        <row r="73">
          <cell r="X73">
            <v>7269591</v>
          </cell>
        </row>
        <row r="75">
          <cell r="X75">
            <v>1946246</v>
          </cell>
        </row>
        <row r="78">
          <cell r="X78">
            <v>736437</v>
          </cell>
        </row>
        <row r="79">
          <cell r="X79">
            <v>1557228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5">
      <selection activeCell="I17" sqref="I17"/>
    </sheetView>
  </sheetViews>
  <sheetFormatPr defaultColWidth="9.140625" defaultRowHeight="12.75"/>
  <cols>
    <col min="2" max="2" width="22.57421875" style="0" customWidth="1"/>
    <col min="3" max="3" width="12.00390625" style="0" customWidth="1"/>
    <col min="4" max="4" width="10.421875" style="0" customWidth="1"/>
    <col min="5" max="5" width="11.421875" style="0" customWidth="1"/>
    <col min="6" max="6" width="14.57421875" style="0" customWidth="1"/>
    <col min="7" max="7" width="11.8515625" style="0" bestFit="1" customWidth="1"/>
    <col min="8" max="8" width="9.28125" style="0" bestFit="1" customWidth="1"/>
    <col min="9" max="9" width="11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ht="12.75">
      <c r="A6" t="s">
        <v>4</v>
      </c>
    </row>
    <row r="8" spans="3:6" ht="12.75">
      <c r="C8" s="1" t="s">
        <v>5</v>
      </c>
      <c r="D8" s="2"/>
      <c r="E8" s="2"/>
      <c r="F8" s="3"/>
    </row>
    <row r="9" spans="3:6" ht="12.75">
      <c r="C9" s="1"/>
      <c r="D9" s="2" t="s">
        <v>6</v>
      </c>
      <c r="E9" s="2"/>
      <c r="F9" s="3"/>
    </row>
    <row r="10" spans="3:9" ht="38.25"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</row>
    <row r="11" spans="1:9" ht="12.75">
      <c r="A11" t="s">
        <v>14</v>
      </c>
      <c r="C11" s="5" t="s">
        <v>15</v>
      </c>
      <c r="D11" s="5" t="s">
        <v>15</v>
      </c>
      <c r="E11" s="5" t="s">
        <v>15</v>
      </c>
      <c r="F11" s="5" t="s">
        <v>15</v>
      </c>
      <c r="G11" s="5"/>
      <c r="H11" s="5" t="s">
        <v>15</v>
      </c>
      <c r="I11" s="5" t="s">
        <v>15</v>
      </c>
    </row>
    <row r="12" spans="3:9" ht="12.75">
      <c r="C12" s="6"/>
      <c r="D12" s="6"/>
      <c r="E12" s="6"/>
      <c r="F12" s="6"/>
      <c r="G12" s="6"/>
      <c r="H12" s="6"/>
      <c r="I12" s="6"/>
    </row>
    <row r="13" spans="1:9" ht="12.75">
      <c r="A13" t="s">
        <v>16</v>
      </c>
      <c r="C13" s="6">
        <v>49705</v>
      </c>
      <c r="D13" s="6">
        <v>908</v>
      </c>
      <c r="E13" s="6">
        <v>2424</v>
      </c>
      <c r="F13" s="6">
        <v>-161787</v>
      </c>
      <c r="G13" s="6">
        <v>-108750</v>
      </c>
      <c r="H13" s="6">
        <v>7144</v>
      </c>
      <c r="I13" s="6">
        <v>-101606</v>
      </c>
    </row>
    <row r="14" spans="3:9" ht="12.75">
      <c r="C14" s="6"/>
      <c r="D14" s="6"/>
      <c r="E14" s="6"/>
      <c r="F14" s="6"/>
      <c r="G14" s="6"/>
      <c r="H14" s="6"/>
      <c r="I14" s="6"/>
    </row>
    <row r="15" spans="1:9" ht="12.75">
      <c r="A15" t="s">
        <v>17</v>
      </c>
      <c r="C15" s="6"/>
      <c r="D15" s="6"/>
      <c r="E15" s="6"/>
      <c r="F15" s="6">
        <v>-3126</v>
      </c>
      <c r="G15" s="6">
        <v>-3126</v>
      </c>
      <c r="H15" s="6">
        <v>126</v>
      </c>
      <c r="I15" s="6">
        <v>-3000</v>
      </c>
    </row>
    <row r="16" spans="3:9" ht="12.75">
      <c r="C16" s="6"/>
      <c r="D16" s="6"/>
      <c r="E16" s="6"/>
      <c r="F16" s="6"/>
      <c r="G16" s="6"/>
      <c r="H16" s="6"/>
      <c r="I16" s="6"/>
    </row>
    <row r="17" spans="1:9" ht="12.75">
      <c r="A17" t="s">
        <v>18</v>
      </c>
      <c r="C17" s="7">
        <v>49705</v>
      </c>
      <c r="D17" s="7">
        <v>908</v>
      </c>
      <c r="E17" s="7">
        <v>2424</v>
      </c>
      <c r="F17" s="7">
        <v>-164913</v>
      </c>
      <c r="G17" s="7">
        <v>-111876</v>
      </c>
      <c r="H17" s="7">
        <v>7270</v>
      </c>
      <c r="I17" s="7">
        <v>-104606</v>
      </c>
    </row>
    <row r="18" spans="3:9" ht="12.75">
      <c r="C18" s="8"/>
      <c r="D18" s="8"/>
      <c r="E18" s="8"/>
      <c r="F18" s="8"/>
      <c r="G18" s="8"/>
      <c r="H18" s="8"/>
      <c r="I18" s="8"/>
    </row>
    <row r="19" spans="3:9" ht="12.75">
      <c r="C19" s="8"/>
      <c r="D19" s="8"/>
      <c r="E19" s="8"/>
      <c r="F19" s="8"/>
      <c r="G19" s="8"/>
      <c r="H19" s="8"/>
      <c r="I19" s="8"/>
    </row>
    <row r="20" spans="3:9" ht="12.75">
      <c r="C20" s="8"/>
      <c r="D20" s="8"/>
      <c r="E20" s="8"/>
      <c r="F20" s="8"/>
      <c r="G20" s="8"/>
      <c r="H20" s="8"/>
      <c r="I20" s="8"/>
    </row>
    <row r="21" spans="1:9" ht="12.75">
      <c r="A21" t="s">
        <v>19</v>
      </c>
      <c r="C21" s="6">
        <v>49705</v>
      </c>
      <c r="D21" s="6">
        <v>2788</v>
      </c>
      <c r="E21" s="6">
        <v>2424</v>
      </c>
      <c r="F21" s="6">
        <v>-90955</v>
      </c>
      <c r="G21" s="6">
        <v>-36038</v>
      </c>
      <c r="H21" s="6">
        <v>9379</v>
      </c>
      <c r="I21" s="6">
        <v>-26659</v>
      </c>
    </row>
    <row r="22" spans="3:9" ht="12.75">
      <c r="C22" s="6"/>
      <c r="D22" s="6"/>
      <c r="E22" s="6"/>
      <c r="F22" s="6"/>
      <c r="G22" s="6"/>
      <c r="H22" s="6"/>
      <c r="I22" s="6"/>
    </row>
    <row r="23" spans="1:9" ht="12.75">
      <c r="A23" t="s">
        <v>17</v>
      </c>
      <c r="C23" s="6"/>
      <c r="D23" s="6"/>
      <c r="E23" s="6"/>
      <c r="F23" s="6">
        <v>-6387</v>
      </c>
      <c r="G23" s="6">
        <v>-6387</v>
      </c>
      <c r="H23" s="6">
        <v>347</v>
      </c>
      <c r="I23" s="6">
        <v>-6040</v>
      </c>
    </row>
    <row r="24" spans="3:9" ht="12.75">
      <c r="C24" s="6"/>
      <c r="D24" s="6"/>
      <c r="E24" s="6"/>
      <c r="F24" s="6"/>
      <c r="G24" s="6"/>
      <c r="H24" s="6"/>
      <c r="I24" s="6"/>
    </row>
    <row r="25" spans="1:9" ht="12.75">
      <c r="A25" t="s">
        <v>20</v>
      </c>
      <c r="C25" s="7">
        <v>49705</v>
      </c>
      <c r="D25" s="7">
        <v>2788</v>
      </c>
      <c r="E25" s="7">
        <v>2424</v>
      </c>
      <c r="F25" s="7">
        <v>-97342</v>
      </c>
      <c r="G25" s="7">
        <v>-42425</v>
      </c>
      <c r="H25" s="7">
        <v>9726</v>
      </c>
      <c r="I25" s="7">
        <v>-32699</v>
      </c>
    </row>
    <row r="26" spans="3:9" ht="12.75">
      <c r="C26" s="9"/>
      <c r="D26" s="9"/>
      <c r="E26" s="9"/>
      <c r="F26" s="9"/>
      <c r="G26" s="9"/>
      <c r="H26" s="9"/>
      <c r="I26" s="9"/>
    </row>
    <row r="28" ht="12.75">
      <c r="A28" t="s">
        <v>21</v>
      </c>
    </row>
    <row r="29" ht="12.75">
      <c r="A29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="75" zoomScaleNormal="75" workbookViewId="0" topLeftCell="A1">
      <selection activeCell="F66" sqref="F66"/>
    </sheetView>
  </sheetViews>
  <sheetFormatPr defaultColWidth="9.140625" defaultRowHeight="12.75"/>
  <cols>
    <col min="5" max="5" width="32.00390625" style="0" customWidth="1"/>
    <col min="6" max="6" width="13.7109375" style="0" bestFit="1" customWidth="1"/>
    <col min="8" max="8" width="13.7109375" style="0" bestFit="1" customWidth="1"/>
  </cols>
  <sheetData>
    <row r="1" spans="1:8" ht="18">
      <c r="A1" s="25" t="s">
        <v>30</v>
      </c>
      <c r="B1" s="26"/>
      <c r="C1" s="26"/>
      <c r="D1" s="26"/>
      <c r="E1" s="26"/>
      <c r="F1" s="27"/>
      <c r="G1" s="26"/>
      <c r="H1" s="28"/>
    </row>
    <row r="2" spans="1:8" ht="15">
      <c r="A2" s="29" t="s">
        <v>1</v>
      </c>
      <c r="B2" s="26"/>
      <c r="C2" s="26"/>
      <c r="D2" s="26"/>
      <c r="E2" s="26"/>
      <c r="F2" s="30"/>
      <c r="G2" s="26"/>
      <c r="H2" s="31"/>
    </row>
    <row r="3" spans="1:8" ht="18">
      <c r="A3" s="25" t="s">
        <v>31</v>
      </c>
      <c r="B3" s="26"/>
      <c r="C3" s="26"/>
      <c r="D3" s="26"/>
      <c r="E3" s="26"/>
      <c r="F3" s="32" t="s">
        <v>32</v>
      </c>
      <c r="G3" s="33"/>
      <c r="H3" s="32" t="s">
        <v>32</v>
      </c>
    </row>
    <row r="4" spans="1:8" ht="18">
      <c r="A4" s="25" t="s">
        <v>3</v>
      </c>
      <c r="B4" s="26"/>
      <c r="C4" s="26"/>
      <c r="D4" s="26"/>
      <c r="E4" s="26"/>
      <c r="F4" s="33" t="s">
        <v>33</v>
      </c>
      <c r="G4" s="33"/>
      <c r="H4" s="33" t="s">
        <v>34</v>
      </c>
    </row>
    <row r="5" spans="1:8" ht="15">
      <c r="A5" s="26"/>
      <c r="B5" s="26"/>
      <c r="C5" s="26"/>
      <c r="D5" s="26"/>
      <c r="E5" s="26"/>
      <c r="F5" s="33" t="s">
        <v>35</v>
      </c>
      <c r="G5" s="33"/>
      <c r="H5" s="33" t="s">
        <v>36</v>
      </c>
    </row>
    <row r="6" spans="1:8" ht="18">
      <c r="A6" s="25" t="s">
        <v>37</v>
      </c>
      <c r="B6" s="34"/>
      <c r="C6" s="34"/>
      <c r="D6" s="26"/>
      <c r="E6" s="26"/>
      <c r="F6" s="33" t="s">
        <v>38</v>
      </c>
      <c r="G6" s="33"/>
      <c r="H6" s="33" t="s">
        <v>39</v>
      </c>
    </row>
    <row r="7" spans="1:8" ht="15">
      <c r="A7" s="29" t="s">
        <v>40</v>
      </c>
      <c r="B7" s="26"/>
      <c r="C7" s="26"/>
      <c r="D7" s="26"/>
      <c r="E7" s="26"/>
      <c r="F7" s="35" t="str">
        <f>'[1]QtrRep_PL'!F20</f>
        <v>31.3.2006</v>
      </c>
      <c r="G7" s="37"/>
      <c r="H7" s="37" t="s">
        <v>41</v>
      </c>
    </row>
    <row r="8" spans="1:8" ht="15">
      <c r="A8" s="29"/>
      <c r="B8" s="26"/>
      <c r="C8" s="26"/>
      <c r="D8" s="26"/>
      <c r="E8" s="26"/>
      <c r="F8" s="37" t="s">
        <v>42</v>
      </c>
      <c r="G8" s="37"/>
      <c r="H8" s="37" t="s">
        <v>43</v>
      </c>
    </row>
    <row r="9" spans="1:8" ht="15">
      <c r="A9" s="26"/>
      <c r="B9" s="26"/>
      <c r="C9" s="26"/>
      <c r="D9" s="26"/>
      <c r="E9" s="38"/>
      <c r="F9" s="39" t="s">
        <v>44</v>
      </c>
      <c r="G9" s="37"/>
      <c r="H9" s="39" t="s">
        <v>44</v>
      </c>
    </row>
    <row r="10" spans="1:8" ht="15">
      <c r="A10" s="40"/>
      <c r="B10" s="41" t="s">
        <v>45</v>
      </c>
      <c r="C10" s="40"/>
      <c r="D10" s="40"/>
      <c r="E10" s="36"/>
      <c r="F10" s="36"/>
      <c r="G10" s="36"/>
      <c r="H10" s="36"/>
    </row>
    <row r="11" spans="1:8" ht="15">
      <c r="A11" s="40"/>
      <c r="B11" s="41" t="s">
        <v>46</v>
      </c>
      <c r="C11" s="40"/>
      <c r="D11" s="40"/>
      <c r="E11" s="36"/>
      <c r="F11" s="36"/>
      <c r="G11" s="36"/>
      <c r="H11" s="36"/>
    </row>
    <row r="12" spans="1:8" ht="15">
      <c r="A12" s="36"/>
      <c r="B12" s="40" t="s">
        <v>47</v>
      </c>
      <c r="C12" s="40"/>
      <c r="D12" s="40"/>
      <c r="E12" s="40"/>
      <c r="F12" s="42">
        <v>9633</v>
      </c>
      <c r="G12" s="43"/>
      <c r="H12" s="42">
        <v>10306</v>
      </c>
    </row>
    <row r="13" spans="1:8" ht="15">
      <c r="A13" s="36"/>
      <c r="B13" s="40" t="s">
        <v>48</v>
      </c>
      <c r="C13" s="40"/>
      <c r="D13" s="40"/>
      <c r="E13" s="40"/>
      <c r="F13" s="44">
        <v>9709</v>
      </c>
      <c r="G13" s="43"/>
      <c r="H13" s="44">
        <v>9750</v>
      </c>
    </row>
    <row r="14" spans="1:8" ht="15">
      <c r="A14" s="36"/>
      <c r="B14" s="40" t="s">
        <v>49</v>
      </c>
      <c r="C14" s="40"/>
      <c r="D14" s="40"/>
      <c r="E14" s="40"/>
      <c r="F14" s="44">
        <f>ROUND(('[1]Setegap-BS'!X13+'[1]Setegap-BS'!X15)/1000,0)</f>
        <v>14</v>
      </c>
      <c r="G14" s="43"/>
      <c r="H14" s="44">
        <v>14</v>
      </c>
    </row>
    <row r="15" spans="1:8" ht="15">
      <c r="A15" s="36"/>
      <c r="B15" s="40" t="s">
        <v>50</v>
      </c>
      <c r="C15" s="40"/>
      <c r="D15" s="40"/>
      <c r="E15" s="40"/>
      <c r="F15" s="44">
        <f>ROUND(('[1]Setegap-BS'!X50+'[1]Setegap-BS'!X51-'[1]Setegap-BS'!X63)/1000,0)</f>
        <v>2324</v>
      </c>
      <c r="G15" s="43"/>
      <c r="H15" s="44">
        <v>2324</v>
      </c>
    </row>
    <row r="16" spans="1:8" ht="15">
      <c r="A16" s="36"/>
      <c r="B16" s="40" t="s">
        <v>51</v>
      </c>
      <c r="C16" s="40"/>
      <c r="D16" s="40"/>
      <c r="E16" s="40"/>
      <c r="F16" s="45">
        <v>0</v>
      </c>
      <c r="G16" s="43"/>
      <c r="H16" s="45">
        <f>ROUND('[1]Setegap-BS'!Y15/1000,0)</f>
        <v>0</v>
      </c>
    </row>
    <row r="17" spans="1:8" ht="15">
      <c r="A17" s="36"/>
      <c r="B17" s="40"/>
      <c r="C17" s="40"/>
      <c r="D17" s="40"/>
      <c r="E17" s="40"/>
      <c r="F17" s="46">
        <f>SUM(F12:F16)</f>
        <v>21680</v>
      </c>
      <c r="G17" s="43"/>
      <c r="H17" s="46">
        <f>SUM(H12:H16)</f>
        <v>22394</v>
      </c>
    </row>
    <row r="18" spans="1:8" ht="15">
      <c r="A18" s="47"/>
      <c r="B18" s="41" t="s">
        <v>52</v>
      </c>
      <c r="C18" s="40"/>
      <c r="D18" s="40"/>
      <c r="E18" s="40"/>
      <c r="F18" s="48"/>
      <c r="G18" s="43"/>
      <c r="H18" s="48"/>
    </row>
    <row r="19" spans="1:8" ht="15">
      <c r="A19" s="36"/>
      <c r="B19" s="40" t="s">
        <v>53</v>
      </c>
      <c r="C19" s="49"/>
      <c r="D19" s="40"/>
      <c r="E19" s="40"/>
      <c r="F19" s="42">
        <f>ROUND('[1]Setegap-BS'!X22/1000,0)</f>
        <v>10683</v>
      </c>
      <c r="G19" s="43"/>
      <c r="H19" s="42">
        <v>10683</v>
      </c>
    </row>
    <row r="20" spans="1:8" ht="15">
      <c r="A20" s="36"/>
      <c r="B20" s="40" t="s">
        <v>54</v>
      </c>
      <c r="C20" s="49"/>
      <c r="D20" s="40"/>
      <c r="E20" s="40"/>
      <c r="F20" s="44">
        <f>ROUND('[1]Setegap-BS'!X23/1000,0)</f>
        <v>10361</v>
      </c>
      <c r="G20" s="43"/>
      <c r="H20" s="44">
        <v>10972</v>
      </c>
    </row>
    <row r="21" spans="1:8" ht="15">
      <c r="A21" s="36"/>
      <c r="B21" s="40" t="s">
        <v>55</v>
      </c>
      <c r="C21" s="49"/>
      <c r="D21" s="40"/>
      <c r="E21" s="40"/>
      <c r="F21" s="44">
        <f>ROUND('[1]Setegap-BS'!X24/1000,0)</f>
        <v>0</v>
      </c>
      <c r="G21" s="43"/>
      <c r="H21" s="44">
        <v>0</v>
      </c>
    </row>
    <row r="22" spans="1:8" ht="15">
      <c r="A22" s="36"/>
      <c r="B22" s="40" t="s">
        <v>56</v>
      </c>
      <c r="C22" s="49"/>
      <c r="D22" s="40"/>
      <c r="E22" s="40"/>
      <c r="F22" s="44">
        <f>ROUND(('[1]Setegap-BS'!X25+'[1]Setegap-BS'!X26)/1000,0)+1</f>
        <v>22412</v>
      </c>
      <c r="G22" s="43"/>
      <c r="H22" s="44">
        <v>23810</v>
      </c>
    </row>
    <row r="23" spans="1:8" ht="15">
      <c r="A23" s="36"/>
      <c r="B23" s="40" t="s">
        <v>57</v>
      </c>
      <c r="C23" s="49"/>
      <c r="D23" s="40"/>
      <c r="E23" s="40"/>
      <c r="F23" s="44">
        <f>ROUND('[1]Setegap-BS'!X30/1000,0)</f>
        <v>161</v>
      </c>
      <c r="G23" s="43"/>
      <c r="H23" s="44">
        <f>ROUND('[1]Setegap-BS'!Y30/1000,0)</f>
        <v>0</v>
      </c>
    </row>
    <row r="24" spans="1:8" ht="15">
      <c r="A24" s="36"/>
      <c r="B24" s="40" t="s">
        <v>58</v>
      </c>
      <c r="C24" s="49"/>
      <c r="D24" s="40"/>
      <c r="E24" s="40"/>
      <c r="F24" s="44">
        <f>ROUND('[1]Setegap-BS'!X27/1000,0)+2</f>
        <v>5094</v>
      </c>
      <c r="G24" s="43"/>
      <c r="H24" s="44">
        <v>3363</v>
      </c>
    </row>
    <row r="25" spans="1:8" ht="15">
      <c r="A25" s="36"/>
      <c r="B25" s="40" t="s">
        <v>59</v>
      </c>
      <c r="C25" s="49"/>
      <c r="D25" s="40"/>
      <c r="E25" s="40"/>
      <c r="F25" s="44">
        <f>ROUND('[1]Setegap-BS'!X29/1000,0)-6</f>
        <v>0</v>
      </c>
      <c r="G25" s="43"/>
      <c r="H25" s="44">
        <v>9</v>
      </c>
    </row>
    <row r="26" spans="1:8" ht="15">
      <c r="A26" s="36"/>
      <c r="B26" s="40" t="s">
        <v>60</v>
      </c>
      <c r="C26" s="49"/>
      <c r="D26" s="40"/>
      <c r="E26" s="40"/>
      <c r="F26" s="44">
        <f>ROUND('[1]Setegap-BS'!X31/1000,0)</f>
        <v>1010</v>
      </c>
      <c r="G26" s="43"/>
      <c r="H26" s="44">
        <v>3796</v>
      </c>
    </row>
    <row r="27" spans="1:8" ht="15">
      <c r="A27" s="36"/>
      <c r="B27" s="40" t="s">
        <v>61</v>
      </c>
      <c r="C27" s="49"/>
      <c r="D27" s="40"/>
      <c r="E27" s="40"/>
      <c r="F27" s="45">
        <v>0</v>
      </c>
      <c r="G27" s="43"/>
      <c r="H27" s="45">
        <v>244</v>
      </c>
    </row>
    <row r="28" spans="1:8" ht="15">
      <c r="A28" s="36"/>
      <c r="B28" s="40"/>
      <c r="C28" s="40"/>
      <c r="D28" s="40"/>
      <c r="E28" s="40"/>
      <c r="F28" s="50">
        <f>SUM(F19:F27)</f>
        <v>49721</v>
      </c>
      <c r="G28" s="43"/>
      <c r="H28" s="50">
        <f>SUM(H19:H27)</f>
        <v>52877</v>
      </c>
    </row>
    <row r="29" spans="1:8" ht="15">
      <c r="A29" s="36"/>
      <c r="B29" s="40"/>
      <c r="C29" s="40"/>
      <c r="D29" s="40"/>
      <c r="E29" s="40"/>
      <c r="F29" s="48"/>
      <c r="G29" s="43"/>
      <c r="H29" s="48"/>
    </row>
    <row r="30" spans="1:8" ht="15.75" thickBot="1">
      <c r="A30" s="36"/>
      <c r="B30" s="41" t="s">
        <v>62</v>
      </c>
      <c r="C30" s="41"/>
      <c r="D30" s="40"/>
      <c r="E30" s="40"/>
      <c r="F30" s="51">
        <f>+F28+F17</f>
        <v>71401</v>
      </c>
      <c r="G30" s="43"/>
      <c r="H30" s="51">
        <f>+H28+H17</f>
        <v>75271</v>
      </c>
    </row>
    <row r="31" spans="1:8" ht="15.75" thickTop="1">
      <c r="A31" s="36"/>
      <c r="B31" s="41"/>
      <c r="C31" s="41"/>
      <c r="D31" s="40"/>
      <c r="E31" s="40"/>
      <c r="F31" s="48"/>
      <c r="G31" s="43"/>
      <c r="H31" s="48"/>
    </row>
    <row r="32" spans="1:8" ht="15">
      <c r="A32" s="36"/>
      <c r="B32" s="41" t="s">
        <v>63</v>
      </c>
      <c r="C32" s="41"/>
      <c r="D32" s="40"/>
      <c r="E32" s="40"/>
      <c r="F32" s="48"/>
      <c r="G32" s="43"/>
      <c r="H32" s="48"/>
    </row>
    <row r="33" spans="1:8" ht="15">
      <c r="A33" s="36"/>
      <c r="B33" s="41" t="s">
        <v>64</v>
      </c>
      <c r="C33" s="40"/>
      <c r="D33" s="40"/>
      <c r="E33" s="40"/>
      <c r="F33" s="48"/>
      <c r="G33" s="43"/>
      <c r="H33" s="48"/>
    </row>
    <row r="34" spans="1:8" ht="15">
      <c r="A34" s="36"/>
      <c r="B34" s="40" t="s">
        <v>65</v>
      </c>
      <c r="C34" s="49"/>
      <c r="D34" s="40"/>
      <c r="E34" s="40"/>
      <c r="F34" s="42">
        <f>ROUND('[1]Setegap-BS'!X58/1000,0)</f>
        <v>49705</v>
      </c>
      <c r="G34" s="43"/>
      <c r="H34" s="42">
        <v>49705</v>
      </c>
    </row>
    <row r="35" spans="1:8" ht="15">
      <c r="A35" s="36"/>
      <c r="B35" s="40" t="s">
        <v>8</v>
      </c>
      <c r="C35" s="40"/>
      <c r="D35" s="49"/>
      <c r="E35" s="40"/>
      <c r="F35" s="44">
        <f>ROUND('[1]Setegap-BS'!X61/1000,0)</f>
        <v>908</v>
      </c>
      <c r="G35" s="43"/>
      <c r="H35" s="44">
        <v>908</v>
      </c>
    </row>
    <row r="36" spans="1:8" ht="15">
      <c r="A36" s="36"/>
      <c r="B36" s="40" t="s">
        <v>9</v>
      </c>
      <c r="C36" s="40"/>
      <c r="D36" s="49"/>
      <c r="E36" s="40"/>
      <c r="F36" s="44">
        <f>ROUND('[1]Setegap-BS'!X62/1000,0)</f>
        <v>2424</v>
      </c>
      <c r="G36" s="43"/>
      <c r="H36" s="44">
        <v>2424</v>
      </c>
    </row>
    <row r="37" spans="1:8" ht="15">
      <c r="A37" s="36"/>
      <c r="B37" s="40" t="s">
        <v>66</v>
      </c>
      <c r="C37" s="40"/>
      <c r="D37" s="49"/>
      <c r="E37" s="40"/>
      <c r="F37" s="44">
        <f>ROUND(('[1]Setegap-BS'!X66+'[1]Setegap-BS'!X67)/1000,0)+1</f>
        <v>-164913</v>
      </c>
      <c r="G37" s="43"/>
      <c r="H37" s="44">
        <v>-161787</v>
      </c>
    </row>
    <row r="38" spans="1:8" ht="15">
      <c r="A38" s="36"/>
      <c r="B38" s="40" t="s">
        <v>61</v>
      </c>
      <c r="C38" s="40"/>
      <c r="D38" s="49"/>
      <c r="E38" s="40"/>
      <c r="F38" s="44">
        <f>ROUND('[1]Setegap-BS'!X63/1000*0,0)</f>
        <v>0</v>
      </c>
      <c r="G38" s="43"/>
      <c r="H38" s="45">
        <f>ROUND('[1]Setegap-BS'!Y63/1000,0)</f>
        <v>0</v>
      </c>
    </row>
    <row r="39" spans="1:8" ht="15">
      <c r="A39" s="36"/>
      <c r="B39" s="40"/>
      <c r="C39" s="40"/>
      <c r="D39" s="49"/>
      <c r="E39" s="40"/>
      <c r="F39" s="42">
        <f>SUM(F34:F38)</f>
        <v>-111876</v>
      </c>
      <c r="G39" s="43"/>
      <c r="H39" s="42">
        <f>SUM(H34:H38)</f>
        <v>-108750</v>
      </c>
    </row>
    <row r="40" spans="1:8" ht="15">
      <c r="A40" s="36"/>
      <c r="B40" s="41" t="s">
        <v>67</v>
      </c>
      <c r="C40" s="40"/>
      <c r="D40" s="40"/>
      <c r="E40" s="40"/>
      <c r="F40" s="45">
        <f>ROUND('[1]Setegap-BS'!X73/1000,0)</f>
        <v>7270</v>
      </c>
      <c r="G40" s="43"/>
      <c r="H40" s="45">
        <v>7145</v>
      </c>
    </row>
    <row r="41" spans="1:8" ht="15">
      <c r="A41" s="36"/>
      <c r="B41" s="41" t="s">
        <v>68</v>
      </c>
      <c r="C41" s="40"/>
      <c r="D41" s="40"/>
      <c r="E41" s="40"/>
      <c r="F41" s="52">
        <f>+F39+F40</f>
        <v>-104606</v>
      </c>
      <c r="G41" s="43"/>
      <c r="H41" s="52">
        <f>+H39+H40</f>
        <v>-101605</v>
      </c>
    </row>
    <row r="42" spans="1:8" ht="15">
      <c r="A42" s="36"/>
      <c r="B42" s="40"/>
      <c r="C42" s="40"/>
      <c r="D42" s="40"/>
      <c r="E42" s="40"/>
      <c r="F42" s="48"/>
      <c r="G42" s="43"/>
      <c r="H42" s="48"/>
    </row>
    <row r="43" spans="1:8" ht="15">
      <c r="A43" s="36"/>
      <c r="B43" s="41" t="s">
        <v>69</v>
      </c>
      <c r="C43" s="40"/>
      <c r="D43" s="40"/>
      <c r="E43" s="40"/>
      <c r="F43" s="48"/>
      <c r="G43" s="43"/>
      <c r="H43" s="48"/>
    </row>
    <row r="44" spans="1:8" ht="15">
      <c r="A44" s="36"/>
      <c r="B44" s="40" t="s">
        <v>70</v>
      </c>
      <c r="C44" s="49"/>
      <c r="D44" s="40"/>
      <c r="E44" s="40"/>
      <c r="F44" s="42">
        <f>ROUND('[1]Setegap-BS'!X75/1000,0)</f>
        <v>1946</v>
      </c>
      <c r="G44" s="43"/>
      <c r="H44" s="42">
        <v>1946</v>
      </c>
    </row>
    <row r="45" spans="1:8" ht="15">
      <c r="A45" s="36"/>
      <c r="B45" s="40" t="s">
        <v>71</v>
      </c>
      <c r="C45" s="49"/>
      <c r="D45" s="40"/>
      <c r="E45" s="40"/>
      <c r="F45" s="44">
        <f>ROUND('[1]Setegap-BS'!X78/1000,0)</f>
        <v>736</v>
      </c>
      <c r="G45" s="43"/>
      <c r="H45" s="44">
        <v>1153</v>
      </c>
    </row>
    <row r="46" spans="1:8" ht="15">
      <c r="A46" s="36"/>
      <c r="B46" s="40" t="s">
        <v>72</v>
      </c>
      <c r="C46" s="49"/>
      <c r="D46" s="40"/>
      <c r="E46" s="40"/>
      <c r="F46" s="44">
        <f>ROUND('[1]Setegap-BS'!X19/1000,0)+ROUND('[1]Setegap-BS'!X79/1000,0)</f>
        <v>1557</v>
      </c>
      <c r="G46" s="43"/>
      <c r="H46" s="44">
        <v>1583</v>
      </c>
    </row>
    <row r="47" spans="1:8" ht="15">
      <c r="A47" s="36"/>
      <c r="B47" s="40" t="s">
        <v>73</v>
      </c>
      <c r="C47" s="40"/>
      <c r="D47" s="40"/>
      <c r="E47" s="40"/>
      <c r="F47" s="45">
        <f>ROUND('[1]Setegap-BS'!X72/1000*0,0)</f>
        <v>0</v>
      </c>
      <c r="G47" s="43"/>
      <c r="H47" s="45">
        <f>ROUND('[1]Setegap-BS'!Y72/1000,0)</f>
        <v>0</v>
      </c>
    </row>
    <row r="48" spans="1:8" ht="15">
      <c r="A48" s="36"/>
      <c r="B48" s="41"/>
      <c r="C48" s="41"/>
      <c r="D48" s="40"/>
      <c r="E48" s="40"/>
      <c r="F48" s="50">
        <f>SUM(F44:F47)</f>
        <v>4239</v>
      </c>
      <c r="G48" s="43"/>
      <c r="H48" s="50">
        <f>SUM(H44:H47)</f>
        <v>4682</v>
      </c>
    </row>
    <row r="49" spans="1:8" ht="15">
      <c r="A49" s="36"/>
      <c r="B49" s="41"/>
      <c r="C49" s="41"/>
      <c r="D49" s="40"/>
      <c r="E49" s="40"/>
      <c r="F49" s="48"/>
      <c r="G49" s="43"/>
      <c r="H49" s="48"/>
    </row>
    <row r="50" spans="1:8" ht="15">
      <c r="A50" s="47"/>
      <c r="B50" s="41" t="s">
        <v>74</v>
      </c>
      <c r="C50" s="40"/>
      <c r="D50" s="40"/>
      <c r="E50" s="40"/>
      <c r="F50" s="48"/>
      <c r="G50" s="43"/>
      <c r="H50" s="48"/>
    </row>
    <row r="51" spans="1:8" ht="15">
      <c r="A51" s="36"/>
      <c r="B51" s="40" t="s">
        <v>75</v>
      </c>
      <c r="C51" s="49"/>
      <c r="D51" s="40"/>
      <c r="E51" s="40"/>
      <c r="F51" s="42">
        <f>ROUND('[1]Setegap-BS'!X36/1000,0)</f>
        <v>0</v>
      </c>
      <c r="G51" s="43"/>
      <c r="H51" s="42">
        <v>0</v>
      </c>
    </row>
    <row r="52" spans="1:8" ht="15">
      <c r="A52" s="36"/>
      <c r="B52" s="40" t="s">
        <v>76</v>
      </c>
      <c r="C52" s="49"/>
      <c r="D52" s="40"/>
      <c r="E52" s="40"/>
      <c r="F52" s="44">
        <f>ROUND('[1]Setegap-BS'!X42/1000,0)</f>
        <v>89183</v>
      </c>
      <c r="G52" s="43"/>
      <c r="H52" s="44">
        <v>89710</v>
      </c>
    </row>
    <row r="53" spans="1:8" ht="15">
      <c r="A53" s="36"/>
      <c r="B53" s="40" t="s">
        <v>77</v>
      </c>
      <c r="C53" s="49"/>
      <c r="D53" s="40"/>
      <c r="E53" s="40"/>
      <c r="F53" s="44">
        <f>ROUND('[1]Setegap-BS'!X37/1000,0)-30000-6</f>
        <v>9059</v>
      </c>
      <c r="G53" s="43"/>
      <c r="H53" s="44">
        <v>39211</v>
      </c>
    </row>
    <row r="54" spans="1:8" ht="15">
      <c r="A54" s="36"/>
      <c r="B54" s="40" t="s">
        <v>78</v>
      </c>
      <c r="C54" s="49"/>
      <c r="D54" s="40"/>
      <c r="E54" s="40"/>
      <c r="F54" s="44">
        <f>ROUND('[1]Setegap-BS'!X38/1000,0)+30000</f>
        <v>66887</v>
      </c>
      <c r="G54" s="43"/>
      <c r="H54" s="44">
        <v>36013</v>
      </c>
    </row>
    <row r="55" spans="1:8" ht="15">
      <c r="A55" s="36"/>
      <c r="B55" s="40" t="s">
        <v>71</v>
      </c>
      <c r="C55" s="49"/>
      <c r="D55" s="40"/>
      <c r="E55" s="40"/>
      <c r="F55" s="44">
        <f>ROUND('[1]Setegap-BS'!X40/1000,0)</f>
        <v>2098</v>
      </c>
      <c r="G55" s="43"/>
      <c r="H55" s="44">
        <v>1774</v>
      </c>
    </row>
    <row r="56" spans="1:8" ht="15">
      <c r="A56" s="36"/>
      <c r="B56" s="40" t="s">
        <v>79</v>
      </c>
      <c r="C56" s="49"/>
      <c r="D56" s="40"/>
      <c r="E56" s="40"/>
      <c r="F56" s="44">
        <f>ROUND('[1]Setegap-BS'!X43/1000,0)</f>
        <v>2362</v>
      </c>
      <c r="G56" s="43"/>
      <c r="H56" s="44">
        <v>3319</v>
      </c>
    </row>
    <row r="57" spans="1:8" ht="15">
      <c r="A57" s="36"/>
      <c r="B57" s="40" t="s">
        <v>80</v>
      </c>
      <c r="C57" s="49"/>
      <c r="D57" s="40"/>
      <c r="E57" s="40"/>
      <c r="F57" s="44">
        <f>ROUND('[1]Setegap-BS'!X44/1000,0)</f>
        <v>0</v>
      </c>
      <c r="G57" s="43"/>
      <c r="H57" s="44">
        <f>ROUND('[1]Setegap-BS'!Y44/1000,0)</f>
        <v>0</v>
      </c>
    </row>
    <row r="58" spans="1:8" ht="15">
      <c r="A58" s="36"/>
      <c r="B58" s="40" t="s">
        <v>81</v>
      </c>
      <c r="C58" s="49"/>
      <c r="D58" s="40"/>
      <c r="E58" s="40"/>
      <c r="F58" s="45">
        <f>ROUND('[1]Setegap-BS'!X41/1000,0)</f>
        <v>2179</v>
      </c>
      <c r="G58" s="43"/>
      <c r="H58" s="45">
        <v>2167</v>
      </c>
    </row>
    <row r="59" spans="1:8" ht="15">
      <c r="A59" s="36"/>
      <c r="B59" s="40"/>
      <c r="C59" s="40"/>
      <c r="D59" s="40"/>
      <c r="E59" s="40"/>
      <c r="F59" s="50">
        <f>SUM(F51:F58)</f>
        <v>171768</v>
      </c>
      <c r="G59" s="43"/>
      <c r="H59" s="50">
        <f>SUM(H51:H58)</f>
        <v>172194</v>
      </c>
    </row>
    <row r="60" spans="1:8" ht="15">
      <c r="A60" s="36"/>
      <c r="B60" s="40"/>
      <c r="C60" s="40"/>
      <c r="D60" s="40"/>
      <c r="E60" s="40"/>
      <c r="F60" s="48"/>
      <c r="G60" s="43"/>
      <c r="H60" s="48"/>
    </row>
    <row r="61" spans="1:8" ht="15">
      <c r="A61" s="47"/>
      <c r="B61" s="41" t="s">
        <v>82</v>
      </c>
      <c r="C61" s="40"/>
      <c r="D61" s="40"/>
      <c r="E61" s="40"/>
      <c r="F61" s="53">
        <f>+F48+F59</f>
        <v>176007</v>
      </c>
      <c r="G61" s="43"/>
      <c r="H61" s="53">
        <f>+H59+H48</f>
        <v>176876</v>
      </c>
    </row>
    <row r="62" spans="1:8" ht="15">
      <c r="A62" s="36"/>
      <c r="B62" s="40"/>
      <c r="C62" s="40"/>
      <c r="D62" s="40"/>
      <c r="E62" s="54"/>
      <c r="F62" s="53"/>
      <c r="G62" s="55"/>
      <c r="H62" s="53"/>
    </row>
    <row r="63" spans="1:8" ht="15.75" thickBot="1">
      <c r="A63" s="36"/>
      <c r="B63" s="56" t="s">
        <v>83</v>
      </c>
      <c r="C63" s="49"/>
      <c r="D63" s="49"/>
      <c r="E63" s="49"/>
      <c r="F63" s="57">
        <f>+F61+F41</f>
        <v>71401</v>
      </c>
      <c r="G63" s="49"/>
      <c r="H63" s="57">
        <f>+H61+H41</f>
        <v>75271</v>
      </c>
    </row>
    <row r="64" spans="1:8" ht="15.75" thickTop="1">
      <c r="A64" s="36"/>
      <c r="B64" s="49"/>
      <c r="C64" s="49"/>
      <c r="D64" s="49"/>
      <c r="E64" s="49"/>
      <c r="F64" s="27"/>
      <c r="G64" s="58"/>
      <c r="H64" s="27"/>
    </row>
    <row r="65" spans="1:8" ht="15">
      <c r="A65" s="47"/>
      <c r="B65" s="40" t="s">
        <v>84</v>
      </c>
      <c r="C65" s="40"/>
      <c r="D65" s="40"/>
      <c r="E65" s="40"/>
      <c r="F65" s="59"/>
      <c r="G65" s="60"/>
      <c r="H65" s="59"/>
    </row>
    <row r="66" spans="1:8" ht="15">
      <c r="A66" s="47"/>
      <c r="B66" s="40" t="s">
        <v>85</v>
      </c>
      <c r="C66" s="40"/>
      <c r="D66" s="40"/>
      <c r="E66" s="40"/>
      <c r="F66" s="61">
        <f>(+F30-F61)/F34</f>
        <v>-2.1045367669248565</v>
      </c>
      <c r="G66" s="60"/>
      <c r="H66" s="61">
        <f>(+H30-H61)/H34</f>
        <v>-2.044160547228649</v>
      </c>
    </row>
    <row r="67" spans="1:8" ht="15">
      <c r="A67" s="47"/>
      <c r="B67" s="40"/>
      <c r="C67" s="40"/>
      <c r="D67" s="40"/>
      <c r="E67" s="40"/>
      <c r="F67" s="59"/>
      <c r="G67" s="60"/>
      <c r="H67" s="59"/>
    </row>
    <row r="68" spans="1:8" ht="15">
      <c r="A68" s="58"/>
      <c r="B68" s="15" t="s">
        <v>86</v>
      </c>
      <c r="C68" s="26"/>
      <c r="D68" s="15"/>
      <c r="E68" s="26"/>
      <c r="F68" s="30"/>
      <c r="G68" s="26"/>
      <c r="H68" s="30"/>
    </row>
    <row r="69" spans="1:8" ht="15">
      <c r="A69" s="26"/>
      <c r="B69" s="26"/>
      <c r="C69" s="26"/>
      <c r="D69" s="26"/>
      <c r="E69" s="62"/>
      <c r="F69" s="63"/>
      <c r="G69" s="62"/>
      <c r="H69" s="63"/>
    </row>
    <row r="70" spans="1:8" ht="15">
      <c r="A70" s="26"/>
      <c r="B70" s="26"/>
      <c r="C70" s="64" t="s">
        <v>87</v>
      </c>
      <c r="D70" s="26"/>
      <c r="E70" s="26"/>
      <c r="F70" s="58"/>
      <c r="G70" s="58"/>
      <c r="H70" s="58"/>
    </row>
    <row r="71" spans="1:8" ht="15">
      <c r="A71" s="26"/>
      <c r="B71" s="26"/>
      <c r="C71" s="64" t="s">
        <v>88</v>
      </c>
      <c r="D71" s="26"/>
      <c r="E71" s="26"/>
      <c r="F71" s="30"/>
      <c r="G71" s="26"/>
      <c r="H71" s="30"/>
    </row>
    <row r="72" spans="1:8" ht="15">
      <c r="A72" s="26"/>
      <c r="B72" s="26"/>
      <c r="C72" s="26"/>
      <c r="D72" s="26"/>
      <c r="E72" s="26"/>
      <c r="F72" s="30"/>
      <c r="G72" s="26"/>
      <c r="H72" s="3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4" max="4" width="21.7109375" style="0" customWidth="1"/>
    <col min="5" max="5" width="11.140625" style="0" bestFit="1" customWidth="1"/>
    <col min="7" max="7" width="11.140625" style="0" bestFit="1" customWidth="1"/>
  </cols>
  <sheetData>
    <row r="1" spans="1:7" ht="12.75">
      <c r="A1" s="10" t="s">
        <v>0</v>
      </c>
      <c r="B1" s="10"/>
      <c r="C1" s="11"/>
      <c r="D1" s="11"/>
      <c r="E1" s="11"/>
      <c r="F1" s="11"/>
      <c r="G1" s="11"/>
    </row>
    <row r="2" spans="1:7" ht="12.75">
      <c r="A2" s="12" t="s">
        <v>1</v>
      </c>
      <c r="B2" s="10"/>
      <c r="C2" s="11"/>
      <c r="D2" s="11"/>
      <c r="E2" s="11"/>
      <c r="F2" s="11"/>
      <c r="G2" s="11"/>
    </row>
    <row r="3" spans="1:7" ht="12.75">
      <c r="A3" s="13" t="s">
        <v>23</v>
      </c>
      <c r="B3" s="13"/>
      <c r="C3" s="11"/>
      <c r="D3" s="11"/>
      <c r="E3" s="11"/>
      <c r="F3" s="11"/>
      <c r="G3" s="11"/>
    </row>
    <row r="4" spans="1:7" ht="12.75">
      <c r="A4" s="14" t="str">
        <f>+'[1]Equity'!A4</f>
        <v>financial period ended 31 March 2006</v>
      </c>
      <c r="B4" s="14"/>
      <c r="C4" s="11"/>
      <c r="D4" s="11"/>
      <c r="E4" s="11"/>
      <c r="F4" s="11"/>
      <c r="G4" s="11"/>
    </row>
    <row r="5" spans="1:7" ht="12.75">
      <c r="A5" s="14"/>
      <c r="B5" s="14"/>
      <c r="C5" s="11"/>
      <c r="D5" s="11"/>
      <c r="E5" s="11"/>
      <c r="F5" s="11"/>
      <c r="G5" s="11"/>
    </row>
    <row r="6" spans="1:7" ht="12.75">
      <c r="A6" s="15" t="s">
        <v>4</v>
      </c>
      <c r="B6" s="14"/>
      <c r="C6" s="11"/>
      <c r="D6" s="11"/>
      <c r="E6" s="11"/>
      <c r="F6" s="11"/>
      <c r="G6" s="11"/>
    </row>
    <row r="7" spans="1:7" ht="12.75">
      <c r="A7" s="16"/>
      <c r="B7" s="16"/>
      <c r="C7" s="16"/>
      <c r="D7" s="16"/>
      <c r="E7" s="17">
        <v>38807</v>
      </c>
      <c r="F7" s="16"/>
      <c r="G7" s="17">
        <v>38442</v>
      </c>
    </row>
    <row r="8" spans="1:7" ht="12.75">
      <c r="A8" s="18"/>
      <c r="B8" s="18"/>
      <c r="C8" s="18"/>
      <c r="D8" s="18"/>
      <c r="E8" s="19" t="s">
        <v>15</v>
      </c>
      <c r="F8" s="18"/>
      <c r="G8" s="19" t="s">
        <v>15</v>
      </c>
    </row>
    <row r="9" spans="1:7" ht="12.75">
      <c r="A9" s="11"/>
      <c r="B9" s="11"/>
      <c r="C9" s="11"/>
      <c r="D9" s="11"/>
      <c r="E9" s="11"/>
      <c r="F9" s="11"/>
      <c r="G9" s="11"/>
    </row>
    <row r="10" spans="1:7" ht="12.75">
      <c r="A10" s="11" t="s">
        <v>24</v>
      </c>
      <c r="B10" s="11"/>
      <c r="C10" s="11"/>
      <c r="D10" s="11"/>
      <c r="E10" s="22">
        <v>-698</v>
      </c>
      <c r="F10" s="22"/>
      <c r="G10" s="22">
        <v>1372</v>
      </c>
    </row>
    <row r="11" spans="1:7" ht="12.75">
      <c r="A11" s="11"/>
      <c r="B11" s="11"/>
      <c r="C11" s="11"/>
      <c r="D11" s="11"/>
      <c r="E11" s="22"/>
      <c r="F11" s="22"/>
      <c r="G11" s="22"/>
    </row>
    <row r="12" spans="1:7" ht="12.75">
      <c r="A12" s="11" t="s">
        <v>25</v>
      </c>
      <c r="B12" s="11"/>
      <c r="C12" s="11"/>
      <c r="D12" s="11"/>
      <c r="E12" s="22">
        <v>89</v>
      </c>
      <c r="F12" s="22"/>
      <c r="G12" s="22">
        <v>273</v>
      </c>
    </row>
    <row r="13" spans="1:7" ht="12.75">
      <c r="A13" s="11"/>
      <c r="B13" s="11"/>
      <c r="C13" s="11"/>
      <c r="D13" s="11"/>
      <c r="E13" s="22"/>
      <c r="F13" s="22"/>
      <c r="G13" s="22"/>
    </row>
    <row r="14" spans="1:7" ht="12.75">
      <c r="A14" s="11" t="s">
        <v>26</v>
      </c>
      <c r="B14" s="11"/>
      <c r="C14" s="11"/>
      <c r="D14" s="11"/>
      <c r="E14" s="22">
        <f>'[1]QtrRep_PL (3)'!K28</f>
        <v>-2177</v>
      </c>
      <c r="F14" s="22"/>
      <c r="G14" s="22">
        <v>-2365</v>
      </c>
    </row>
    <row r="15" spans="1:7" ht="12.75">
      <c r="A15" s="11"/>
      <c r="B15" s="11"/>
      <c r="C15" s="11"/>
      <c r="D15" s="11"/>
      <c r="E15" s="23"/>
      <c r="F15" s="22"/>
      <c r="G15" s="23"/>
    </row>
    <row r="16" spans="1:7" ht="12.75">
      <c r="A16" s="11" t="s">
        <v>27</v>
      </c>
      <c r="B16" s="11"/>
      <c r="C16" s="11"/>
      <c r="D16" s="11"/>
      <c r="E16" s="22">
        <f>SUM(E10:E15)</f>
        <v>-2786</v>
      </c>
      <c r="F16" s="22"/>
      <c r="G16" s="22">
        <f>SUM(G10:G15)</f>
        <v>-720</v>
      </c>
    </row>
    <row r="17" spans="1:7" ht="12.75">
      <c r="A17" s="11"/>
      <c r="B17" s="11"/>
      <c r="C17" s="11"/>
      <c r="D17" s="11"/>
      <c r="E17" s="22"/>
      <c r="F17" s="22"/>
      <c r="G17" s="22"/>
    </row>
    <row r="18" spans="1:7" ht="12.75">
      <c r="A18" s="11" t="s">
        <v>28</v>
      </c>
      <c r="B18" s="11"/>
      <c r="C18" s="11"/>
      <c r="D18" s="11"/>
      <c r="E18" s="22">
        <v>3796</v>
      </c>
      <c r="F18" s="22"/>
      <c r="G18" s="22">
        <v>2016</v>
      </c>
    </row>
    <row r="19" spans="1:7" ht="12.75">
      <c r="A19" s="11"/>
      <c r="B19" s="11"/>
      <c r="C19" s="11"/>
      <c r="D19" s="11"/>
      <c r="E19" s="22"/>
      <c r="F19" s="22"/>
      <c r="G19" s="22"/>
    </row>
    <row r="20" spans="1:7" ht="13.5" thickBot="1">
      <c r="A20" s="11" t="s">
        <v>29</v>
      </c>
      <c r="B20" s="11"/>
      <c r="C20" s="11"/>
      <c r="D20" s="11"/>
      <c r="E20" s="24">
        <f>+'[1]QtrRep_BS'!F26</f>
        <v>1010</v>
      </c>
      <c r="F20" s="22"/>
      <c r="G20" s="24">
        <f>+G16+G18</f>
        <v>1296</v>
      </c>
    </row>
    <row r="21" spans="1:7" ht="13.5" thickTop="1">
      <c r="A21" s="11"/>
      <c r="B21" s="11"/>
      <c r="C21" s="11"/>
      <c r="D21" s="11"/>
      <c r="E21" s="20"/>
      <c r="F21" s="11"/>
      <c r="G21" s="20"/>
    </row>
    <row r="22" spans="1:7" ht="12.75">
      <c r="A22" s="11"/>
      <c r="B22" s="11"/>
      <c r="C22" s="11"/>
      <c r="D22" s="11"/>
      <c r="E22" s="11"/>
      <c r="F22" s="11"/>
      <c r="G22" s="11"/>
    </row>
    <row r="23" spans="1:7" ht="12.75">
      <c r="A23" s="11"/>
      <c r="B23" s="11"/>
      <c r="C23" s="11"/>
      <c r="D23" s="11"/>
      <c r="E23" s="11"/>
      <c r="F23" s="11"/>
      <c r="G23" s="11"/>
    </row>
    <row r="24" spans="1:7" ht="12.75">
      <c r="A24" s="21" t="s">
        <v>21</v>
      </c>
      <c r="B24" s="11"/>
      <c r="C24" s="11"/>
      <c r="D24" s="11"/>
      <c r="E24" s="11"/>
      <c r="F24" s="11"/>
      <c r="G24" s="11"/>
    </row>
    <row r="25" spans="1:7" ht="12.75">
      <c r="A25" s="21" t="s">
        <v>22</v>
      </c>
      <c r="B25" s="11"/>
      <c r="C25" s="11"/>
      <c r="D25" s="11"/>
      <c r="E25" s="11"/>
      <c r="F25" s="1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spans="1:7" ht="12.75">
      <c r="A28" s="11"/>
      <c r="B28" s="11"/>
      <c r="C28" s="11"/>
      <c r="D28" s="11"/>
      <c r="E28" s="11"/>
      <c r="F28" s="11"/>
      <c r="G28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75" zoomScaleNormal="75" workbookViewId="0" topLeftCell="A7">
      <selection activeCell="A27" sqref="A27"/>
    </sheetView>
  </sheetViews>
  <sheetFormatPr defaultColWidth="9.140625" defaultRowHeight="12.75"/>
  <cols>
    <col min="1" max="1" width="3.57421875" style="0" customWidth="1"/>
    <col min="4" max="4" width="8.140625" style="0" customWidth="1"/>
    <col min="5" max="5" width="24.00390625" style="0" bestFit="1" customWidth="1"/>
    <col min="6" max="6" width="22.421875" style="0" bestFit="1" customWidth="1"/>
    <col min="7" max="7" width="20.140625" style="0" bestFit="1" customWidth="1"/>
    <col min="8" max="8" width="22.421875" style="0" bestFit="1" customWidth="1"/>
  </cols>
  <sheetData>
    <row r="1" spans="1:8" ht="15.75" thickBot="1">
      <c r="A1" s="76"/>
      <c r="B1" s="76"/>
      <c r="C1" s="76"/>
      <c r="D1" s="76"/>
      <c r="E1" s="76"/>
      <c r="F1" s="76"/>
      <c r="G1" s="76"/>
      <c r="H1" s="76"/>
    </row>
    <row r="2" spans="1:8" ht="15.75" thickTop="1">
      <c r="A2" s="77"/>
      <c r="B2" s="78" t="s">
        <v>89</v>
      </c>
      <c r="C2" s="78"/>
      <c r="D2" s="79" t="s">
        <v>90</v>
      </c>
      <c r="E2" s="80" t="s">
        <v>0</v>
      </c>
      <c r="F2" s="76"/>
      <c r="G2" s="76"/>
      <c r="H2" s="76"/>
    </row>
    <row r="3" spans="1:8" ht="15">
      <c r="A3" s="81"/>
      <c r="B3" s="82" t="s">
        <v>91</v>
      </c>
      <c r="C3" s="82"/>
      <c r="D3" s="83" t="s">
        <v>90</v>
      </c>
      <c r="E3" s="84" t="s">
        <v>92</v>
      </c>
      <c r="F3" s="76"/>
      <c r="G3" s="76"/>
      <c r="H3" s="76"/>
    </row>
    <row r="4" spans="1:8" ht="15">
      <c r="A4" s="81"/>
      <c r="B4" s="82" t="s">
        <v>93</v>
      </c>
      <c r="C4" s="82"/>
      <c r="D4" s="83" t="s">
        <v>90</v>
      </c>
      <c r="E4" s="84" t="s">
        <v>94</v>
      </c>
      <c r="F4" s="76"/>
      <c r="G4" s="76"/>
      <c r="H4" s="76"/>
    </row>
    <row r="5" spans="1:8" ht="15">
      <c r="A5" s="81"/>
      <c r="B5" s="82" t="s">
        <v>95</v>
      </c>
      <c r="C5" s="82"/>
      <c r="D5" s="83" t="s">
        <v>90</v>
      </c>
      <c r="E5" s="84" t="s">
        <v>96</v>
      </c>
      <c r="F5" s="76"/>
      <c r="G5" s="76"/>
      <c r="H5" s="76"/>
    </row>
    <row r="6" spans="1:8" ht="15">
      <c r="A6" s="81"/>
      <c r="B6" s="82" t="s">
        <v>97</v>
      </c>
      <c r="C6" s="82"/>
      <c r="D6" s="83" t="s">
        <v>90</v>
      </c>
      <c r="E6" s="84" t="s">
        <v>98</v>
      </c>
      <c r="F6" s="76"/>
      <c r="G6" s="76"/>
      <c r="H6" s="76"/>
    </row>
    <row r="7" spans="1:8" ht="15">
      <c r="A7" s="81"/>
      <c r="B7" s="82" t="s">
        <v>99</v>
      </c>
      <c r="C7" s="82"/>
      <c r="D7" s="83" t="s">
        <v>90</v>
      </c>
      <c r="E7" s="65">
        <v>39082</v>
      </c>
      <c r="F7" s="76"/>
      <c r="G7" s="76"/>
      <c r="H7" s="76"/>
    </row>
    <row r="8" spans="1:8" ht="15.75" thickBot="1">
      <c r="A8" s="85"/>
      <c r="B8" s="86" t="s">
        <v>100</v>
      </c>
      <c r="C8" s="86"/>
      <c r="D8" s="87" t="s">
        <v>90</v>
      </c>
      <c r="E8" s="88" t="s">
        <v>123</v>
      </c>
      <c r="F8" s="76"/>
      <c r="G8" s="76"/>
      <c r="H8" s="76"/>
    </row>
    <row r="9" spans="1:8" ht="15.75" thickTop="1">
      <c r="A9" s="76"/>
      <c r="B9" s="76"/>
      <c r="C9" s="76"/>
      <c r="D9" s="76"/>
      <c r="E9" s="76"/>
      <c r="F9" s="76"/>
      <c r="G9" s="76"/>
      <c r="H9" s="76"/>
    </row>
    <row r="10" spans="1:8" ht="18">
      <c r="A10" s="89" t="s">
        <v>30</v>
      </c>
      <c r="B10" s="76"/>
      <c r="C10" s="76"/>
      <c r="D10" s="76"/>
      <c r="E10" s="76"/>
      <c r="F10" s="76"/>
      <c r="G10" s="76"/>
      <c r="H10" s="76"/>
    </row>
    <row r="11" spans="1:8" ht="15">
      <c r="A11" s="90" t="s">
        <v>1</v>
      </c>
      <c r="B11" s="76"/>
      <c r="C11" s="76"/>
      <c r="D11" s="76"/>
      <c r="E11" s="76"/>
      <c r="F11" s="76"/>
      <c r="G11" s="76"/>
      <c r="H11" s="76"/>
    </row>
    <row r="12" spans="1:8" ht="18">
      <c r="A12" s="89" t="s">
        <v>31</v>
      </c>
      <c r="B12" s="76"/>
      <c r="C12" s="76"/>
      <c r="D12" s="76"/>
      <c r="E12" s="76"/>
      <c r="F12" s="76"/>
      <c r="G12" s="76"/>
      <c r="H12" s="76"/>
    </row>
    <row r="13" spans="1:8" ht="18">
      <c r="A13" s="89" t="s">
        <v>3</v>
      </c>
      <c r="B13" s="76"/>
      <c r="C13" s="76"/>
      <c r="D13" s="76"/>
      <c r="E13" s="76"/>
      <c r="F13" s="76"/>
      <c r="G13" s="76"/>
      <c r="H13" s="76"/>
    </row>
    <row r="14" spans="1:8" ht="15">
      <c r="A14" s="76"/>
      <c r="B14" s="76"/>
      <c r="C14" s="76"/>
      <c r="D14" s="76"/>
      <c r="E14" s="76"/>
      <c r="F14" s="76"/>
      <c r="G14" s="76"/>
      <c r="H14" s="76"/>
    </row>
    <row r="15" spans="1:8" ht="18">
      <c r="A15" s="89" t="s">
        <v>101</v>
      </c>
      <c r="B15" s="76"/>
      <c r="C15" s="76"/>
      <c r="D15" s="76"/>
      <c r="E15" s="76"/>
      <c r="F15" s="76"/>
      <c r="G15" s="76"/>
      <c r="H15" s="76"/>
    </row>
    <row r="16" spans="1:8" ht="15">
      <c r="A16" s="91" t="s">
        <v>102</v>
      </c>
      <c r="B16" s="76"/>
      <c r="C16" s="76"/>
      <c r="D16" s="76"/>
      <c r="E16" s="76"/>
      <c r="F16" s="76"/>
      <c r="G16" s="76"/>
      <c r="H16" s="76"/>
    </row>
    <row r="17" spans="1:8" ht="15">
      <c r="A17" s="82"/>
      <c r="B17" s="82"/>
      <c r="C17" s="82"/>
      <c r="D17" s="82"/>
      <c r="E17" s="92" t="s">
        <v>103</v>
      </c>
      <c r="F17" s="92"/>
      <c r="G17" s="92" t="s">
        <v>104</v>
      </c>
      <c r="H17" s="92"/>
    </row>
    <row r="18" spans="1:8" ht="15">
      <c r="A18" s="82"/>
      <c r="B18" s="82"/>
      <c r="C18" s="82"/>
      <c r="D18" s="82"/>
      <c r="E18" s="66" t="s">
        <v>105</v>
      </c>
      <c r="F18" s="67" t="s">
        <v>106</v>
      </c>
      <c r="G18" s="66" t="s">
        <v>105</v>
      </c>
      <c r="H18" s="67" t="s">
        <v>106</v>
      </c>
    </row>
    <row r="19" spans="1:8" ht="15">
      <c r="A19" s="82"/>
      <c r="B19" s="82"/>
      <c r="C19" s="82"/>
      <c r="D19" s="82"/>
      <c r="E19" s="66" t="s">
        <v>38</v>
      </c>
      <c r="F19" s="67" t="s">
        <v>107</v>
      </c>
      <c r="G19" s="66" t="s">
        <v>108</v>
      </c>
      <c r="H19" s="67" t="s">
        <v>107</v>
      </c>
    </row>
    <row r="20" spans="1:8" ht="15">
      <c r="A20" s="82"/>
      <c r="B20" s="82"/>
      <c r="C20" s="82"/>
      <c r="D20" s="82"/>
      <c r="E20" s="66"/>
      <c r="F20" s="67" t="s">
        <v>38</v>
      </c>
      <c r="G20" s="66"/>
      <c r="H20" s="67" t="s">
        <v>109</v>
      </c>
    </row>
    <row r="21" spans="1:8" ht="15">
      <c r="A21" s="82"/>
      <c r="B21" s="82"/>
      <c r="C21" s="82"/>
      <c r="D21" s="82"/>
      <c r="E21" s="66" t="s">
        <v>124</v>
      </c>
      <c r="F21" s="67" t="s">
        <v>125</v>
      </c>
      <c r="G21" s="66" t="s">
        <v>124</v>
      </c>
      <c r="H21" s="67" t="s">
        <v>125</v>
      </c>
    </row>
    <row r="22" spans="1:8" ht="15">
      <c r="A22" s="82"/>
      <c r="B22" s="82"/>
      <c r="C22" s="82"/>
      <c r="D22" s="82"/>
      <c r="E22" s="66" t="s">
        <v>44</v>
      </c>
      <c r="F22" s="67" t="s">
        <v>44</v>
      </c>
      <c r="G22" s="66" t="s">
        <v>44</v>
      </c>
      <c r="H22" s="67" t="s">
        <v>44</v>
      </c>
    </row>
    <row r="23" spans="1:8" ht="15">
      <c r="A23" s="82"/>
      <c r="B23" s="82"/>
      <c r="C23" s="82"/>
      <c r="D23" s="82"/>
      <c r="E23" s="66"/>
      <c r="F23" s="67" t="s">
        <v>110</v>
      </c>
      <c r="G23" s="66"/>
      <c r="H23" s="67" t="s">
        <v>110</v>
      </c>
    </row>
    <row r="24" spans="1:8" ht="15">
      <c r="A24" s="82"/>
      <c r="B24" s="82"/>
      <c r="C24" s="82"/>
      <c r="D24" s="82"/>
      <c r="E24" s="66"/>
      <c r="F24" s="67"/>
      <c r="G24" s="66"/>
      <c r="H24" s="67"/>
    </row>
    <row r="25" spans="1:8" ht="15.75" thickBot="1">
      <c r="A25" s="93" t="s">
        <v>111</v>
      </c>
      <c r="B25" s="94"/>
      <c r="C25" s="95"/>
      <c r="D25" s="93"/>
      <c r="E25" s="68">
        <v>14844</v>
      </c>
      <c r="F25" s="69">
        <v>13304</v>
      </c>
      <c r="G25" s="68">
        <v>14844</v>
      </c>
      <c r="H25" s="69">
        <v>13304</v>
      </c>
    </row>
    <row r="26" spans="1:8" ht="15.75" thickTop="1">
      <c r="A26" s="93"/>
      <c r="B26" s="94"/>
      <c r="C26" s="95"/>
      <c r="D26" s="93"/>
      <c r="E26" s="70"/>
      <c r="F26" s="71"/>
      <c r="G26" s="70"/>
      <c r="H26" s="71"/>
    </row>
    <row r="27" spans="1:8" ht="15">
      <c r="A27" s="93" t="s">
        <v>126</v>
      </c>
      <c r="B27" s="94"/>
      <c r="C27" s="95"/>
      <c r="D27" s="93"/>
      <c r="E27" s="70">
        <v>-823</v>
      </c>
      <c r="F27" s="71">
        <v>-3661</v>
      </c>
      <c r="G27" s="70">
        <v>-823</v>
      </c>
      <c r="H27" s="71">
        <v>-3661</v>
      </c>
    </row>
    <row r="28" spans="1:8" ht="15">
      <c r="A28" s="93"/>
      <c r="B28" s="94"/>
      <c r="C28" s="95"/>
      <c r="D28" s="93"/>
      <c r="E28" s="70"/>
      <c r="F28" s="71"/>
      <c r="G28" s="70"/>
      <c r="H28" s="71"/>
    </row>
    <row r="29" spans="1:8" ht="15">
      <c r="A29" s="93" t="s">
        <v>112</v>
      </c>
      <c r="B29" s="94"/>
      <c r="C29" s="95"/>
      <c r="D29" s="93"/>
      <c r="E29" s="72">
        <v>-2177</v>
      </c>
      <c r="F29" s="73">
        <v>-2365</v>
      </c>
      <c r="G29" s="72">
        <v>-2177</v>
      </c>
      <c r="H29" s="73">
        <v>-2365</v>
      </c>
    </row>
    <row r="30" spans="1:8" ht="15">
      <c r="A30" s="93"/>
      <c r="B30" s="94"/>
      <c r="C30" s="95"/>
      <c r="D30" s="93"/>
      <c r="E30" s="70"/>
      <c r="F30" s="71"/>
      <c r="G30" s="70"/>
      <c r="H30" s="71"/>
    </row>
    <row r="31" spans="1:8" ht="15">
      <c r="A31" s="93" t="s">
        <v>113</v>
      </c>
      <c r="B31" s="94"/>
      <c r="C31" s="95"/>
      <c r="D31" s="93"/>
      <c r="E31" s="70">
        <v>-3000</v>
      </c>
      <c r="F31" s="71">
        <v>-6026</v>
      </c>
      <c r="G31" s="70">
        <v>-3000</v>
      </c>
      <c r="H31" s="71">
        <v>-6026</v>
      </c>
    </row>
    <row r="32" spans="1:8" ht="15">
      <c r="A32" s="93"/>
      <c r="B32" s="94"/>
      <c r="C32" s="95"/>
      <c r="D32" s="93"/>
      <c r="E32" s="70"/>
      <c r="F32" s="71"/>
      <c r="G32" s="70"/>
      <c r="H32" s="71"/>
    </row>
    <row r="33" spans="1:8" ht="15">
      <c r="A33" s="93" t="s">
        <v>114</v>
      </c>
      <c r="B33" s="94"/>
      <c r="C33" s="95"/>
      <c r="D33" s="93"/>
      <c r="E33" s="72">
        <v>0</v>
      </c>
      <c r="F33" s="73">
        <v>-14</v>
      </c>
      <c r="G33" s="72">
        <v>0</v>
      </c>
      <c r="H33" s="73">
        <v>-14</v>
      </c>
    </row>
    <row r="34" spans="1:8" ht="15">
      <c r="A34" s="93"/>
      <c r="B34" s="94"/>
      <c r="C34" s="95"/>
      <c r="D34" s="93"/>
      <c r="E34" s="70"/>
      <c r="F34" s="71"/>
      <c r="G34" s="70"/>
      <c r="H34" s="71"/>
    </row>
    <row r="35" spans="1:8" ht="15.75" thickBot="1">
      <c r="A35" s="93" t="s">
        <v>115</v>
      </c>
      <c r="B35" s="94"/>
      <c r="C35" s="95"/>
      <c r="D35" s="93"/>
      <c r="E35" s="68">
        <v>-3000</v>
      </c>
      <c r="F35" s="69">
        <v>-6040</v>
      </c>
      <c r="G35" s="68">
        <v>-3000</v>
      </c>
      <c r="H35" s="69">
        <v>-6040</v>
      </c>
    </row>
    <row r="36" spans="1:8" ht="15.75" thickTop="1">
      <c r="A36" s="93"/>
      <c r="B36" s="94"/>
      <c r="C36" s="95"/>
      <c r="D36" s="93"/>
      <c r="E36" s="70"/>
      <c r="F36" s="71"/>
      <c r="G36" s="70"/>
      <c r="H36" s="71"/>
    </row>
    <row r="37" spans="1:8" ht="15">
      <c r="A37" s="93" t="s">
        <v>116</v>
      </c>
      <c r="B37" s="94"/>
      <c r="C37" s="95"/>
      <c r="D37" s="93"/>
      <c r="E37" s="70"/>
      <c r="F37" s="71"/>
      <c r="G37" s="70"/>
      <c r="H37" s="71"/>
    </row>
    <row r="38" spans="1:8" ht="15">
      <c r="A38" s="93" t="s">
        <v>117</v>
      </c>
      <c r="B38" s="94"/>
      <c r="C38" s="95"/>
      <c r="D38" s="93"/>
      <c r="E38" s="70">
        <v>-3126</v>
      </c>
      <c r="F38" s="71">
        <v>-6387</v>
      </c>
      <c r="G38" s="70">
        <v>-3378</v>
      </c>
      <c r="H38" s="71">
        <v>-6387</v>
      </c>
    </row>
    <row r="39" spans="1:8" ht="15">
      <c r="A39" s="93" t="s">
        <v>12</v>
      </c>
      <c r="B39" s="94"/>
      <c r="C39" s="95"/>
      <c r="D39" s="93"/>
      <c r="E39" s="70">
        <v>126</v>
      </c>
      <c r="F39" s="71">
        <v>347</v>
      </c>
      <c r="G39" s="70">
        <v>126</v>
      </c>
      <c r="H39" s="71">
        <v>347</v>
      </c>
    </row>
    <row r="40" spans="1:8" ht="15">
      <c r="A40" s="93"/>
      <c r="B40" s="94"/>
      <c r="C40" s="95"/>
      <c r="D40" s="93"/>
      <c r="E40" s="70"/>
      <c r="F40" s="71"/>
      <c r="G40" s="70"/>
      <c r="H40" s="71"/>
    </row>
    <row r="41" spans="1:8" ht="15.75" thickBot="1">
      <c r="A41" s="93" t="s">
        <v>118</v>
      </c>
      <c r="B41" s="94"/>
      <c r="C41" s="95"/>
      <c r="D41" s="93"/>
      <c r="E41" s="74">
        <v>-3000</v>
      </c>
      <c r="F41" s="75">
        <v>-6040</v>
      </c>
      <c r="G41" s="74">
        <v>-3252</v>
      </c>
      <c r="H41" s="75">
        <v>-6040</v>
      </c>
    </row>
    <row r="42" spans="1:8" ht="15.75" thickTop="1">
      <c r="A42" s="93"/>
      <c r="B42" s="94"/>
      <c r="C42" s="95"/>
      <c r="D42" s="93"/>
      <c r="E42" s="70"/>
      <c r="F42" s="71"/>
      <c r="G42" s="70"/>
      <c r="H42" s="71"/>
    </row>
    <row r="43" spans="1:8" ht="15">
      <c r="A43" s="93" t="s">
        <v>119</v>
      </c>
      <c r="B43" s="94"/>
      <c r="C43" s="95"/>
      <c r="D43" s="93"/>
      <c r="E43" s="70"/>
      <c r="F43" s="71"/>
      <c r="G43" s="70"/>
      <c r="H43" s="71"/>
    </row>
    <row r="44" spans="1:8" ht="15">
      <c r="A44" s="93" t="s">
        <v>120</v>
      </c>
      <c r="B44" s="94"/>
      <c r="C44" s="95"/>
      <c r="D44" s="93"/>
      <c r="E44" s="96">
        <v>-6.289105723770244</v>
      </c>
      <c r="F44" s="96">
        <v>-12.849813902021928</v>
      </c>
      <c r="G44" s="96">
        <v>-6.7960969721356</v>
      </c>
      <c r="H44" s="96">
        <v>-12.849813902021928</v>
      </c>
    </row>
    <row r="45" spans="1:8" ht="12.75">
      <c r="A45" s="97"/>
      <c r="B45" s="98"/>
      <c r="C45" s="98"/>
      <c r="D45" s="98"/>
      <c r="E45" s="98"/>
      <c r="F45" s="98"/>
      <c r="G45" s="98"/>
      <c r="H45" s="98"/>
    </row>
    <row r="46" spans="1:8" ht="12.75">
      <c r="A46" s="99"/>
      <c r="B46" s="98"/>
      <c r="C46" s="98"/>
      <c r="D46" s="98"/>
      <c r="E46" s="98"/>
      <c r="F46" s="98"/>
      <c r="G46" s="98"/>
      <c r="H46" s="98"/>
    </row>
    <row r="47" spans="1:8" ht="12.75">
      <c r="A47" s="99" t="s">
        <v>121</v>
      </c>
      <c r="B47" s="98"/>
      <c r="C47" s="98"/>
      <c r="D47" s="98"/>
      <c r="E47" s="98"/>
      <c r="F47" s="98"/>
      <c r="G47" s="98"/>
      <c r="H47" s="98"/>
    </row>
    <row r="48" spans="1:8" ht="12.75">
      <c r="A48" s="99" t="s">
        <v>122</v>
      </c>
      <c r="B48" s="98"/>
      <c r="C48" s="98"/>
      <c r="D48" s="98"/>
      <c r="E48" s="98"/>
      <c r="F48" s="98"/>
      <c r="G48" s="98"/>
      <c r="H48" s="98"/>
    </row>
    <row r="49" spans="1:8" ht="12.75">
      <c r="A49" s="97"/>
      <c r="B49" s="98"/>
      <c r="C49" s="98"/>
      <c r="D49" s="98"/>
      <c r="E49" s="98"/>
      <c r="F49" s="98"/>
      <c r="G49" s="98"/>
      <c r="H49" s="9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setagap</dc:creator>
  <cp:keywords/>
  <dc:description/>
  <cp:lastModifiedBy>USER</cp:lastModifiedBy>
  <dcterms:created xsi:type="dcterms:W3CDTF">2006-05-31T07:27:13Z</dcterms:created>
  <dcterms:modified xsi:type="dcterms:W3CDTF">2006-05-31T07:42:19Z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