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15" yWindow="120" windowWidth="6630" windowHeight="5850" tabRatio="807" activeTab="0"/>
  </bookViews>
  <sheets>
    <sheet name="PL" sheetId="1" r:id="rId1"/>
    <sheet name="bs" sheetId="2" r:id="rId2"/>
    <sheet name="cfs" sheetId="3" r:id="rId3"/>
    <sheet name="changes in equity" sheetId="4" r:id="rId4"/>
    <sheet name="Notes" sheetId="5" r:id="rId5"/>
  </sheets>
  <externalReferences>
    <externalReference r:id="rId8"/>
    <externalReference r:id="rId9"/>
  </externalReferences>
  <definedNames>
    <definedName name="_xlnm.Print_Area" localSheetId="1">'bs'!$A$3:$D$60</definedName>
    <definedName name="_xlnm.Print_Area" localSheetId="3">'changes in equity'!$A$1:$O$47</definedName>
    <definedName name="_xlnm.Print_Area" localSheetId="0">'PL'!$A$4:$J$50</definedName>
  </definedNames>
  <calcPr fullCalcOnLoad="1"/>
</workbook>
</file>

<file path=xl/sharedStrings.xml><?xml version="1.0" encoding="utf-8"?>
<sst xmlns="http://schemas.openxmlformats.org/spreadsheetml/2006/main" count="428" uniqueCount="301">
  <si>
    <t>INDIVIDUAL QUARTER</t>
  </si>
  <si>
    <t xml:space="preserve">CURRENT </t>
  </si>
  <si>
    <t>PRECEDING YEAR</t>
  </si>
  <si>
    <t>YEAR</t>
  </si>
  <si>
    <t xml:space="preserve">CORRESPONDING </t>
  </si>
  <si>
    <t>QUARTER</t>
  </si>
  <si>
    <t>RM' 000</t>
  </si>
  <si>
    <t>Investment in Associated Companies</t>
  </si>
  <si>
    <t>Long Term Investments</t>
  </si>
  <si>
    <t>Current Assets</t>
  </si>
  <si>
    <t>Current Liabilities</t>
  </si>
  <si>
    <t xml:space="preserve">      Short Term Borrowings</t>
  </si>
  <si>
    <t>Share Capital</t>
  </si>
  <si>
    <t>Reserves</t>
  </si>
  <si>
    <t xml:space="preserve">     Share Premium</t>
  </si>
  <si>
    <t>Long term Borrowings</t>
  </si>
  <si>
    <t>Notes</t>
  </si>
  <si>
    <t>CUMULATIVE QUARTER</t>
  </si>
  <si>
    <t>1)</t>
  </si>
  <si>
    <t>2)</t>
  </si>
  <si>
    <t>3)</t>
  </si>
  <si>
    <t>4)</t>
  </si>
  <si>
    <t>TAXATION</t>
  </si>
  <si>
    <t>Taxation comprises the following:-</t>
  </si>
  <si>
    <t>6)</t>
  </si>
  <si>
    <t>7)</t>
  </si>
  <si>
    <t>PURCHASES AND SALES OF QUOTED SECURITIES</t>
  </si>
  <si>
    <t>8)</t>
  </si>
  <si>
    <t>CHANGES IN THE COMPOSITION OF THE GROUP</t>
  </si>
  <si>
    <t>STATUS OF CORPORATE PROPOSAL</t>
  </si>
  <si>
    <t>9)</t>
  </si>
  <si>
    <t>10)</t>
  </si>
  <si>
    <t>SEASONALITY OR CYCLICALITY OF OPERATIONS</t>
  </si>
  <si>
    <t>11)</t>
  </si>
  <si>
    <t>12)</t>
  </si>
  <si>
    <t>GROUP BORROWINGS</t>
  </si>
  <si>
    <t>Short term</t>
  </si>
  <si>
    <t>- secured</t>
  </si>
  <si>
    <t>Long term</t>
  </si>
  <si>
    <t>- unsecured</t>
  </si>
  <si>
    <t>13)</t>
  </si>
  <si>
    <t>14)</t>
  </si>
  <si>
    <t>OFF BALANCE SHEET FINANCIAL INSTRUMENTS</t>
  </si>
  <si>
    <t>15)</t>
  </si>
  <si>
    <t>MATERIAL LITIGATION</t>
  </si>
  <si>
    <t>SEGMENTAL INFORMATION</t>
  </si>
  <si>
    <t>16)</t>
  </si>
  <si>
    <t>Turnover</t>
  </si>
  <si>
    <t xml:space="preserve">Total assets </t>
  </si>
  <si>
    <t>employed</t>
  </si>
  <si>
    <t>Malaysia</t>
  </si>
  <si>
    <t>17)</t>
  </si>
  <si>
    <t>18)</t>
  </si>
  <si>
    <t>REVIEW OF PERFORMANCE</t>
  </si>
  <si>
    <t>19)</t>
  </si>
  <si>
    <t>VARIANCE ON FORECAST PROFIT/PROFIT GUARANTEE</t>
  </si>
  <si>
    <t>20)</t>
  </si>
  <si>
    <t>21)</t>
  </si>
  <si>
    <t>DIVIDENDS</t>
  </si>
  <si>
    <t xml:space="preserve">      Cash &amp; Bank Balance</t>
  </si>
  <si>
    <t xml:space="preserve">DETAILS OF ISSUANCE OR REPAYMENT OF DEBTS AND EQUITY </t>
  </si>
  <si>
    <t>No profit forecast or profit guarantee were made or issued during the financial period.</t>
  </si>
  <si>
    <t>Date:</t>
  </si>
  <si>
    <t>Net tangible assets per share (sen)</t>
  </si>
  <si>
    <t xml:space="preserve">Profit/(Loss) </t>
  </si>
  <si>
    <t>before taxation</t>
  </si>
  <si>
    <t xml:space="preserve">PRECEDING </t>
  </si>
  <si>
    <t>FINANCIAL</t>
  </si>
  <si>
    <t>YEAR END</t>
  </si>
  <si>
    <t>AS AT</t>
  </si>
  <si>
    <t xml:space="preserve">END OF </t>
  </si>
  <si>
    <t>CURRENT</t>
  </si>
  <si>
    <t>Deferred taxation</t>
  </si>
  <si>
    <t>The United States of America</t>
  </si>
  <si>
    <t>Quarter</t>
  </si>
  <si>
    <t>CONTINGENT LIABILITIES - UNSECURED</t>
  </si>
  <si>
    <t>Consolidated Profit /(loss) before</t>
  </si>
  <si>
    <t>taxation reported for the quarter</t>
  </si>
  <si>
    <t>Property, plant and equipment</t>
  </si>
  <si>
    <t xml:space="preserve">      Inventories</t>
  </si>
  <si>
    <t>Income tax - current</t>
  </si>
  <si>
    <t>- Company and subsidiary companies</t>
  </si>
  <si>
    <t>- Associated Company</t>
  </si>
  <si>
    <t>Income Tax - Prior years</t>
  </si>
  <si>
    <t xml:space="preserve">      Tax Refund</t>
  </si>
  <si>
    <t>- Associated company</t>
  </si>
  <si>
    <t xml:space="preserve">      Underprovision of tax</t>
  </si>
  <si>
    <t xml:space="preserve">     Exchange Fluctuation reserve</t>
  </si>
  <si>
    <t xml:space="preserve">      Redeemable Unsecured loan stocks 1996/2001</t>
  </si>
  <si>
    <t>Deferred Taxation</t>
  </si>
  <si>
    <t>Trade Receivables</t>
  </si>
  <si>
    <t xml:space="preserve">      Trade Receivables</t>
  </si>
  <si>
    <t xml:space="preserve">      Other receivables, deposits &amp; prepayments</t>
  </si>
  <si>
    <t>Goodwill on consolidation</t>
  </si>
  <si>
    <t xml:space="preserve"> </t>
  </si>
  <si>
    <t>MATERIAL EVENTS SUBSEQUENT TO THE END OF THE PERIOD REPORTED</t>
  </si>
  <si>
    <t>Redeemable Unsecured loan stocks 1996/2001</t>
  </si>
  <si>
    <t>RM'000</t>
  </si>
  <si>
    <t xml:space="preserve">AS AT </t>
  </si>
  <si>
    <t xml:space="preserve">      Bank overdraft</t>
  </si>
  <si>
    <t>Share capital</t>
  </si>
  <si>
    <t>Share premium</t>
  </si>
  <si>
    <t xml:space="preserve">Accumulated </t>
  </si>
  <si>
    <t>losses</t>
  </si>
  <si>
    <t>Total</t>
  </si>
  <si>
    <t>CASH FLOWS FROM OPERATING ACTIVITIES</t>
  </si>
  <si>
    <t>Adjustment:</t>
  </si>
  <si>
    <t>Interest paid</t>
  </si>
  <si>
    <t>Tax paid</t>
  </si>
  <si>
    <t>Net cash from operating activities</t>
  </si>
  <si>
    <t>CASH FLOWS FROM INVESTING ACTIVITIES</t>
  </si>
  <si>
    <t>Purchase of property, plant and equipment</t>
  </si>
  <si>
    <t>Proceeds from disposal of property, plant and equipment</t>
  </si>
  <si>
    <t>CASH FLOWS FROM FINANCING ACTIVITIES</t>
  </si>
  <si>
    <t>Cash and cash equivalent as at end of the period</t>
  </si>
  <si>
    <t>Cash and cash equivalent as at beginning of the period</t>
  </si>
  <si>
    <t>BASIS OF PREPARATION</t>
  </si>
  <si>
    <t>3 month ended</t>
  </si>
  <si>
    <t>Depreciation and amortisation</t>
  </si>
  <si>
    <t>22)</t>
  </si>
  <si>
    <t>Revenue</t>
  </si>
  <si>
    <t>Operating expenses</t>
  </si>
  <si>
    <t>Other operating income</t>
  </si>
  <si>
    <t>Share of profit/(loss) in associated companies</t>
  </si>
  <si>
    <t>Finance cost</t>
  </si>
  <si>
    <t>Taxation</t>
  </si>
  <si>
    <t>Minority interest</t>
  </si>
  <si>
    <t>EARNING PER SHARE</t>
  </si>
  <si>
    <t>Loss after taxation</t>
  </si>
  <si>
    <t>23)</t>
  </si>
  <si>
    <t>CONDENSED CONSOLIDATED CASH FLOW STATEMENT</t>
  </si>
  <si>
    <t xml:space="preserve">            INDIVIDUAL QUARTER</t>
  </si>
  <si>
    <t xml:space="preserve">           CUMULATIVE QUARTER</t>
  </si>
  <si>
    <t xml:space="preserve">              Non distributable</t>
  </si>
  <si>
    <t xml:space="preserve">     CUMULATIVE QUARTER</t>
  </si>
  <si>
    <t xml:space="preserve">        INDIVIDUAL QUARTER</t>
  </si>
  <si>
    <t>PROPERTY, PLANT AND EQUIPMENT</t>
  </si>
  <si>
    <t>24)</t>
  </si>
  <si>
    <t>AUDITED REPORT</t>
  </si>
  <si>
    <t>There is no qualification on the preceding year audited report.</t>
  </si>
  <si>
    <t>UNUSUAL ITEMS</t>
  </si>
  <si>
    <t>There are no unusual items during the financial period under review.</t>
  </si>
  <si>
    <t>5)</t>
  </si>
  <si>
    <t>There are no changes in accounting estimation during the financial period under review.</t>
  </si>
  <si>
    <t>25)</t>
  </si>
  <si>
    <t>26)</t>
  </si>
  <si>
    <t>SHARE CAPITAL</t>
  </si>
  <si>
    <t xml:space="preserve">The Directors had not recommended the payment of any dividend since the preceding financial years.  </t>
  </si>
  <si>
    <t>Net loss for the 12 month period</t>
  </si>
  <si>
    <t>Interest Expense</t>
  </si>
  <si>
    <t>Cash &amp; Bank Balances</t>
  </si>
  <si>
    <t>Bank Overdraft</t>
  </si>
  <si>
    <t>Total Group Borrowings</t>
  </si>
  <si>
    <t xml:space="preserve">QUARTERLY PROFIT BEFORE TAX </t>
  </si>
  <si>
    <t>DIVIDENDS PAID</t>
  </si>
  <si>
    <t xml:space="preserve">Corporate guarantees given to financial institutions </t>
  </si>
  <si>
    <t>in respect of credit facilities for subsidiary companies</t>
  </si>
  <si>
    <t>Capital reserve</t>
  </si>
  <si>
    <t>on consolidation</t>
  </si>
  <si>
    <t xml:space="preserve">Exchange </t>
  </si>
  <si>
    <t>fluctuation Reserve</t>
  </si>
  <si>
    <t>Notes :-</t>
  </si>
  <si>
    <t>Weighted average number of ordinary shares</t>
  </si>
  <si>
    <t>MASB 19 Events After the Balance Sheet Date</t>
  </si>
  <si>
    <t>MASB 20 Provisions, Contingent Liabilities and Contingent Assets</t>
  </si>
  <si>
    <t>MASB 21 Business Combinations</t>
  </si>
  <si>
    <t>MASB 22 Segment Reporting</t>
  </si>
  <si>
    <t>MASB 23 impairment of Assets</t>
  </si>
  <si>
    <t>MASB 24 Financial Instruments: Disclosure and Presentation</t>
  </si>
  <si>
    <t xml:space="preserve">There are no changes in the accounting policy that affect the net loss for the period or </t>
  </si>
  <si>
    <t>The figures have not been audited</t>
  </si>
  <si>
    <t xml:space="preserve">CONDENSED CONSOLIDATED INCOME STATEMENT </t>
  </si>
  <si>
    <t>(AUDITED)</t>
  </si>
  <si>
    <t xml:space="preserve">CONDENSED CONSOLIDATED BALANCE SHEET </t>
  </si>
  <si>
    <t xml:space="preserve">CONDENSED CONSOLIDATED STATEMENT OF CHANGES IN EQUITY </t>
  </si>
  <si>
    <t>AUDITED</t>
  </si>
  <si>
    <t>shareholders equity as a result of the adoption of these standards in the report.</t>
  </si>
  <si>
    <t>By geographical location:</t>
  </si>
  <si>
    <t>The group borrowings  are all denominated in Ringgit Malaysia.</t>
  </si>
  <si>
    <t>(Decrease)/Increase in trade and other payables</t>
  </si>
  <si>
    <t>Decrease/(Increase) in inventories</t>
  </si>
  <si>
    <t>(Decrease)/increase in amount owing to related parties</t>
  </si>
  <si>
    <t>Increase in amount owing by associated company</t>
  </si>
  <si>
    <t>INDEPENDENT DIRECTORS</t>
  </si>
  <si>
    <t>Interest received</t>
  </si>
  <si>
    <t>Repayment of redeemable unsecured loan stocks</t>
  </si>
  <si>
    <t>Balance as at 1 January 2003</t>
  </si>
  <si>
    <t xml:space="preserve">      Tax recoverable</t>
  </si>
  <si>
    <r>
      <t>Net</t>
    </r>
    <r>
      <rPr>
        <i/>
        <sz val="10"/>
        <color indexed="10"/>
        <rFont val="Arial"/>
        <family val="2"/>
      </rPr>
      <t xml:space="preserve"> </t>
    </r>
    <r>
      <rPr>
        <sz val="10"/>
        <rFont val="Arial"/>
        <family val="2"/>
      </rPr>
      <t>Current Liabilities</t>
    </r>
  </si>
  <si>
    <r>
      <t xml:space="preserve">     </t>
    </r>
    <r>
      <rPr>
        <sz val="10"/>
        <rFont val="Arial"/>
        <family val="0"/>
      </rPr>
      <t>Accumulated Losses</t>
    </r>
  </si>
  <si>
    <t xml:space="preserve">Note: Condensed consolidated cash flow statement should be read in conjunction with the annual </t>
  </si>
  <si>
    <t>There are no changes in the composition of the group during the quarter under review.</t>
  </si>
  <si>
    <t xml:space="preserve">Note: </t>
  </si>
  <si>
    <t>Proceed from disposal of investments</t>
  </si>
  <si>
    <t>Proceed from disposal of associate</t>
  </si>
  <si>
    <t>]</t>
  </si>
  <si>
    <t>Gain on disposal of associate</t>
  </si>
  <si>
    <t xml:space="preserve">      Tax payable</t>
  </si>
  <si>
    <t>Tax</t>
  </si>
  <si>
    <t>Premium on acquisition of associates amortised</t>
  </si>
  <si>
    <t>Proceeds from short term borrowings</t>
  </si>
  <si>
    <t>Balance as at 31 December 2003</t>
  </si>
  <si>
    <t>Bonus share issue</t>
  </si>
  <si>
    <t>There is no purchase nor sale of quoted securities for the financial period under review.</t>
  </si>
  <si>
    <t>There is no purchase nor sale of unquoted investments and/or properties for the financial period under review.</t>
  </si>
  <si>
    <t>Net loss for the 3 month period</t>
  </si>
  <si>
    <t xml:space="preserve">      Payables</t>
  </si>
  <si>
    <t>Balance as at 30 Jun 2004</t>
  </si>
  <si>
    <t xml:space="preserve">      Amount due from related company</t>
  </si>
  <si>
    <t>Decrease/ (Increase) in trade and other receivables</t>
  </si>
  <si>
    <t>Balance as at 1 Jan 2004</t>
  </si>
  <si>
    <t>Balance as at 30 April 2004</t>
  </si>
  <si>
    <t>Balance as at 1 May 2004</t>
  </si>
  <si>
    <t>Amount due from a related party</t>
  </si>
  <si>
    <t>CURRENCY TRANSLATION DIFFERENCE</t>
  </si>
  <si>
    <t>Balance as at 31 Dec 2004</t>
  </si>
  <si>
    <t>Fourth</t>
  </si>
  <si>
    <t>Fixed Assets impairment</t>
  </si>
  <si>
    <t>Bad debts</t>
  </si>
  <si>
    <t>Fixed assets written off</t>
  </si>
  <si>
    <t>Balance as at 1 Jan 2005</t>
  </si>
  <si>
    <t>Balance as at 31 Mar 2005</t>
  </si>
  <si>
    <t>FOR THE FINANCIAL YEAR ENDED 31 MAR 2005</t>
  </si>
  <si>
    <t>FOR THE QUARTER ENDED 31 Mar 2005</t>
  </si>
  <si>
    <t>31-3-2005</t>
  </si>
  <si>
    <t>PRECEDING</t>
  </si>
  <si>
    <t xml:space="preserve">FINANCIAL </t>
  </si>
  <si>
    <t>First</t>
  </si>
  <si>
    <t xml:space="preserve">      Amount due to associated company</t>
  </si>
  <si>
    <t xml:space="preserve">      Amount due to related company</t>
  </si>
  <si>
    <t>Note: Condensed consolidated income statement should be read in conjunction with the annual financial report for the year ended 31 December 2004.</t>
  </si>
  <si>
    <t>Dissolution of Tes-Tec</t>
  </si>
  <si>
    <t>Reversal of gain on disposal of other investment</t>
  </si>
  <si>
    <t>Income tax recovered</t>
  </si>
  <si>
    <t>Repayment of finance lease liabilities</t>
  </si>
  <si>
    <t>Repayment of short term borrowings &amp; term loan</t>
  </si>
  <si>
    <t>FOR THE YEAR ENDED 31 MAR 2005</t>
  </si>
  <si>
    <t xml:space="preserve">             financial report for the year ended 31 December 2004.</t>
  </si>
  <si>
    <t>The Court has also approved the appointment of Mr.Jambulingam S.Raki to act as the Director for the scheme creditors under Section 176(10A)(d) of the Companies Act 1965.</t>
  </si>
  <si>
    <t>Tru-Tech had on 9 Nov 2004 entered into a master agreement ("Master Agreement") with the vendors and Renewal Group Sdn.Bhd. ("RGSB") a company incorporated to serve as the holding company to facilitate the implementation of the Proposed Restructuring Scheme.</t>
  </si>
  <si>
    <t>a) Proposed capital reconstruction,</t>
  </si>
  <si>
    <t>b) Proposed scheme of arrangement with creditors,</t>
  </si>
  <si>
    <t>c) Proposed acquisition,</t>
  </si>
  <si>
    <t>d) Proposed JVA settlement,</t>
  </si>
  <si>
    <t>e) Proposed exemption,</t>
  </si>
  <si>
    <t>f) Proposed Listing Transfer,</t>
  </si>
  <si>
    <t>g) Proposed disposal,</t>
  </si>
  <si>
    <t>h) Proposed offer for sale and</t>
  </si>
  <si>
    <t>i) Proposed placement.</t>
  </si>
  <si>
    <t>Avenue Securities Sdn.Bhd. On behalf of Tru-Tech announced that:</t>
  </si>
  <si>
    <t>The Group has not entered into any financial instruments with off balance sheet risk as at the financial period end and to the date of this announcement.</t>
  </si>
  <si>
    <t>Loss from operations</t>
  </si>
  <si>
    <t>Exchange reserve -dissolution of Tes-Tec</t>
  </si>
  <si>
    <t>Loss before taxation</t>
  </si>
  <si>
    <t>Loss for the period</t>
  </si>
  <si>
    <t>EPS - Basic (sen)</t>
  </si>
  <si>
    <t>Share of profit of associated company</t>
  </si>
  <si>
    <t>Loss on disposal of property, plant and equipment</t>
  </si>
  <si>
    <t>Unrealised exchange loss</t>
  </si>
  <si>
    <t>Operating (loss) before working capital changes</t>
  </si>
  <si>
    <t>Cash (used in)/from operations</t>
  </si>
  <si>
    <t>Net cash (used in)/from operating activities</t>
  </si>
  <si>
    <t>Net cash from investing activities</t>
  </si>
  <si>
    <t>Net (decrease)/increase in cash and cash equivalent</t>
  </si>
  <si>
    <t>During the financial period, no shares were issued by virtue of the exercise of options.</t>
  </si>
  <si>
    <t>CHANGES IN ACCOUNTING ESTIMATES</t>
  </si>
  <si>
    <t xml:space="preserve">There is no dividend paid for the financial  period under review.  </t>
  </si>
  <si>
    <t>PROFITS/(LOSSES) ON SALE OF UNQUOTED INVESTMENTS AND/OR PROPERTIES</t>
  </si>
  <si>
    <t>Tru-Tech and it's subsidiaries namely Tru-Tech Electronics (M) Sdn.Bhd. ("TTE"), and Tru-Tech Technology ("TTT") had been granted a restraining and stay order for a period of ninety (90) days effective 28 August 2004 up to 25 Nov 2004 by the high court pursuant to Section 176(10) of the Companies Act, 1965 ("Act")</t>
  </si>
  <si>
    <t>On 10 November 2004, Avenue Securities on behalf of Tru-Tech release the Requisite Announcement on the Stock Exchange on the above mentioned proposed restructuring scheme, which shall entail the following:</t>
  </si>
  <si>
    <t>On 31 Dec 2004, Avenue Securities on behalf of the Board of directors of Tru-Tech announced that the application in relation to the above-mentioned Proposed Restructing Scheme had been submitted to the Securities Commission on 31 December 2004.</t>
  </si>
  <si>
    <t>Basic earning per share (sen)</t>
  </si>
  <si>
    <t>There is no issuance of shares during the period.</t>
  </si>
  <si>
    <t>The report is prepared in accordance with MASB 26 " Interim Financial reporting" and paragraph 9.22 of the MSEB Requirements, and should be read in conjunction with the Group's financial statements for the year ended 31 Dec 2003.</t>
  </si>
  <si>
    <t>The accounting policies and methods of computation used in the preparation of these quarterly financial statements are consistent with those used in the preparation of the Group's Annual Report for the financial year ended 31 December 2004.</t>
  </si>
  <si>
    <t>There are no significant changes in  the accounting policies and accounting estimations during the financial period under review except for the adoption of new applicable approved accounting standards set out below:-</t>
  </si>
  <si>
    <t>The business of the Group is subject to cyclical demands of low orders during the 1st and 4th quarters of the year and high orders during the 2nd and 3rd quarters of the year.</t>
  </si>
  <si>
    <t>There is no issuance and repayment of debt and equity securities, share buy-backs, share cancellations, shares held as treasury shares and resale of treasury shares for the current financial period ended 31 March 2005.</t>
  </si>
  <si>
    <t>The company is operating in one industry segment. Hence, no additional disclosures are required for the primary segment format as all the relevant information is already disclosed elsewhere in the financial statements.</t>
  </si>
  <si>
    <t>The property, plant and equipment are stated at cost less accumulated depreciation. The carrying amounts did not carry any revaluation.</t>
  </si>
  <si>
    <t>There were no material events subsequent to the end of the quarter under review that have not been reflected in the results for the quarter under review.</t>
  </si>
  <si>
    <t>The effective tax rate for the period and year was lower than the statutory income tax rate in Malaysia mainly due to utilisation of unabsorbed capital allowances.</t>
  </si>
  <si>
    <t>The company has complied with paragraph 15.02 of the listing requirements of MSEB whereby one third of its board members must consist of independent directors.</t>
  </si>
  <si>
    <t>Despite the decline of 91% in the turnover as compared to the same quarter of 2004, the group's losses before tax reduced by 40% on the said quarter-to-quarter comparison basis. This is a result of the cost cutting measures which were implemented to commensurate with the decline in turnover.</t>
  </si>
  <si>
    <t xml:space="preserve">       the annual financial report for the year ended 31 December 2004.</t>
  </si>
  <si>
    <t xml:space="preserve">   1. Condensed consolidated balance sheet should be read in conjunction with </t>
  </si>
  <si>
    <t>Note: Condensed consolidated statement of changes in equity should be read in conjunction with the annual financial report for the year ended 31 December 2004</t>
  </si>
  <si>
    <t>Losses for the group in the 1st quarter 2005 reduced substantially by 83% from the 4th quarter 2004 which was inclusive of the provision for stock obsolescence and assets impairment.</t>
  </si>
  <si>
    <t>On 24 Nov 2004, Tru-Tech via Avenue Securities announced that the company and it's subsidiary via it's solicitors have filed an application for the extension of the Restraining Order with the court which will be heard on 2 Dec 2004. Further to this announcement, Avenue Securities announced on behalf of the Board that Tru-Tech and it's subsidiaries namely "TTE" and "TTT" were granted an extension of restraining and stay order for a period of 120 days effective from 25 November 2004 up to 24 Mar 2005 by the Johor Bahru High Court ("Court") on 2 December 2004.</t>
  </si>
  <si>
    <t>a) Tru-Tech had on 23 February 2005, issued a notice to convene the meetings of scheme creditors of the Company on 18 March 2005 pursuant to provisions of Section 176 of the Companies Act, 1965 ("Act") for the purpose of considering the Proposed Scheme of Arrangement with Creditors and if thought fit to approve the same with or without modifiction(s), and</t>
  </si>
  <si>
    <t>b) an Explanatory Statement, together with the aforesaid notice, has been despatched and issued to scheme creditors pursuant to Section 177(1) of the Act on even date.</t>
  </si>
  <si>
    <t>a) Approval of the Security Commission ("SC") is obtained for the Proposed Restructuring Scheme</t>
  </si>
  <si>
    <t>b) The Proposed Restructuring Scheme should comply with the Guidelines on the Acquisition of Interest, Mergers and Take-Overs by Local and Foreign Interest; and</t>
  </si>
  <si>
    <t xml:space="preserve">c) Tru-Tech Electronics (M) Sdn Bhd and Tru-Tech Technology Sdn Bhd is to surrender their manufacturing licences to the Malaysian Industrial Development Authority in the event that they cease operations. </t>
  </si>
  <si>
    <t xml:space="preserve">On 18 March 2005, Avenue Securities (M) Sdn Bhd announced on behalf of Tru-Tech that Tru-Tech had obtained the approval of their Scheme Creditors for the proposed Scheme of Arrangement with creditors pursuant to Section 176 of the Companies Act 1965 at the court convened meetings of Scheme Creditors held on 18 March 2005. </t>
  </si>
  <si>
    <t>On 15 April 2005, Avenue Securities (M) Sdn Bhd announced  that Bursa Securities, had vide it's letter dated 15 April 2005 granted an extension of time to obtain all necessary approvals, since Tru-Tech had submitted regularisation plans to the relevant authorities for approval.  It will await the outcome of the Company's application to the relevant authorities without prejudice to it's right to commence proceeding for suspension and/or delisting of the securities of Tru-Tech from the official list of Bursa Securities; in the event Tru-Tech fails to obtain any of the authorities' approvals necessary for the implementation of it's regularisation plans.</t>
  </si>
  <si>
    <t xml:space="preserve">Avenue Securities on behalf of the Board of Directors of Tru-Tech announced on 1March 2005 that the Ministry of International Trade and  Industry vide it's letter dated 28 February 2005 which was received on 1 March 2005, approved the following restructuring scheme subject to the following : </t>
  </si>
  <si>
    <t>On 1 April 2005, Avenue Securities Sdn Bhd ("Avenue"), on behalf of the Board of Directors of Tru-Tech, announced that a scheme creditor ("Affin Bank Berhad") had filed an intervener action to set aside the order to hold the Court Convened Meetings and the restraining order obtained by Tru-Tech and it's subsidiary companies ("Orders") and that the hearing to set aside the Orders had been fixed on 27 April 2005.</t>
  </si>
  <si>
    <t>However, on 5 May 2005, Avenue announced that the hearing to set aside the Orders has been deferred to 12 August 2005 pending settlement to Affin Bank Berhad.</t>
  </si>
  <si>
    <t>30/05/2005</t>
  </si>
  <si>
    <t>TRU-TECH HOLDINGS BERHAD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</si>
</sst>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_(* #,##0.0_);_(* \(#,##0.0\);_(* &quot;-&quot;??_);_(@_)"/>
    <numFmt numFmtId="171" formatCode="_(* #,##0_);_(* \(#,##0\);_(* &quot;-&quot;??_);_(@_)"/>
    <numFmt numFmtId="172" formatCode="_(* #,##0.000_);_(* \(#,##0.000\);_(* &quot;-&quot;??_);_(@_)"/>
    <numFmt numFmtId="173" formatCode="0.00000000"/>
    <numFmt numFmtId="174" formatCode="0.0000000"/>
    <numFmt numFmtId="175" formatCode="0.000000"/>
    <numFmt numFmtId="176" formatCode="0.00000"/>
    <numFmt numFmtId="177" formatCode="0.0000"/>
    <numFmt numFmtId="178" formatCode="0.000"/>
    <numFmt numFmtId="179" formatCode="mm/dd/yy"/>
    <numFmt numFmtId="180" formatCode="dd\-mm\-yyyy"/>
    <numFmt numFmtId="181" formatCode="dd\-mm\-yy"/>
  </numFmts>
  <fonts count="13">
    <font>
      <sz val="10"/>
      <name val="Arial"/>
      <family val="0"/>
    </font>
    <font>
      <b/>
      <sz val="10"/>
      <name val="Arial"/>
      <family val="2"/>
    </font>
    <font>
      <u val="single"/>
      <sz val="10"/>
      <name val="Arial"/>
      <family val="2"/>
    </font>
    <font>
      <sz val="10"/>
      <color indexed="8"/>
      <name val="Arial"/>
      <family val="2"/>
    </font>
    <font>
      <b/>
      <u val="single"/>
      <sz val="11"/>
      <name val="Arial"/>
      <family val="2"/>
    </font>
    <font>
      <sz val="11"/>
      <name val="Arial"/>
      <family val="2"/>
    </font>
    <font>
      <b/>
      <sz val="11"/>
      <name val="Arial"/>
      <family val="2"/>
    </font>
    <font>
      <b/>
      <u val="single"/>
      <sz val="10"/>
      <name val="Arial"/>
      <family val="2"/>
    </font>
    <font>
      <i/>
      <sz val="10"/>
      <name val="Arial"/>
      <family val="2"/>
    </font>
    <font>
      <i/>
      <sz val="10"/>
      <color indexed="10"/>
      <name val="Arial"/>
      <family val="2"/>
    </font>
    <font>
      <sz val="11"/>
      <color indexed="10"/>
      <name val="Arial"/>
      <family val="2"/>
    </font>
    <font>
      <sz val="9"/>
      <name val="Arial"/>
      <family val="2"/>
    </font>
    <font>
      <i/>
      <sz val="9"/>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
    </xf>
    <xf numFmtId="14" fontId="1" fillId="0" borderId="0" xfId="0" applyNumberFormat="1" applyFont="1" applyAlignment="1">
      <alignment horizontal="center"/>
    </xf>
    <xf numFmtId="0" fontId="0" fillId="0" borderId="0" xfId="0" applyFont="1" applyAlignment="1">
      <alignment/>
    </xf>
    <xf numFmtId="0" fontId="0" fillId="0" borderId="0" xfId="0" applyFont="1" applyAlignment="1" quotePrefix="1">
      <alignment/>
    </xf>
    <xf numFmtId="171" fontId="0" fillId="0" borderId="0" xfId="15" applyNumberFormat="1" applyAlignment="1">
      <alignment/>
    </xf>
    <xf numFmtId="0" fontId="0" fillId="0" borderId="0" xfId="0" applyFont="1" applyBorder="1" applyAlignment="1">
      <alignment horizontal="center"/>
    </xf>
    <xf numFmtId="171" fontId="0" fillId="0" borderId="1" xfId="15" applyNumberFormat="1" applyBorder="1" applyAlignment="1">
      <alignment/>
    </xf>
    <xf numFmtId="171" fontId="0" fillId="0" borderId="0" xfId="15" applyNumberFormat="1" applyBorder="1" applyAlignment="1">
      <alignment/>
    </xf>
    <xf numFmtId="171" fontId="0" fillId="0" borderId="2" xfId="15" applyNumberFormat="1" applyBorder="1" applyAlignment="1">
      <alignment/>
    </xf>
    <xf numFmtId="171" fontId="0" fillId="0" borderId="2" xfId="0" applyNumberFormat="1" applyBorder="1" applyAlignment="1">
      <alignment/>
    </xf>
    <xf numFmtId="0" fontId="0" fillId="0" borderId="0" xfId="0" applyBorder="1" applyAlignment="1">
      <alignment/>
    </xf>
    <xf numFmtId="171" fontId="0" fillId="0" borderId="0" xfId="0" applyNumberFormat="1" applyAlignment="1">
      <alignment/>
    </xf>
    <xf numFmtId="171" fontId="1" fillId="0" borderId="0" xfId="15" applyNumberFormat="1" applyFont="1" applyAlignment="1">
      <alignment horizontal="center"/>
    </xf>
    <xf numFmtId="14" fontId="2" fillId="0" borderId="0" xfId="0" applyNumberFormat="1" applyFont="1" applyAlignment="1">
      <alignment horizontal="left"/>
    </xf>
    <xf numFmtId="15" fontId="0" fillId="0" borderId="0" xfId="0" applyNumberFormat="1" applyAlignment="1">
      <alignment/>
    </xf>
    <xf numFmtId="43" fontId="0" fillId="0" borderId="0" xfId="15" applyBorder="1" applyAlignment="1">
      <alignment/>
    </xf>
    <xf numFmtId="14" fontId="1" fillId="0" borderId="0" xfId="0" applyNumberFormat="1" applyFont="1" applyFill="1" applyAlignment="1">
      <alignment horizontal="center"/>
    </xf>
    <xf numFmtId="0" fontId="0" fillId="0" borderId="0" xfId="0" applyFill="1" applyAlignment="1">
      <alignment/>
    </xf>
    <xf numFmtId="0" fontId="1" fillId="0" borderId="0" xfId="0" applyFont="1" applyFill="1" applyAlignment="1">
      <alignment horizontal="center"/>
    </xf>
    <xf numFmtId="0" fontId="0" fillId="0" borderId="0" xfId="0" applyFont="1" applyFill="1" applyAlignment="1">
      <alignment/>
    </xf>
    <xf numFmtId="171" fontId="0" fillId="0" borderId="0" xfId="15" applyNumberFormat="1" applyFill="1" applyBorder="1" applyAlignment="1">
      <alignment/>
    </xf>
    <xf numFmtId="0" fontId="1" fillId="0" borderId="0" xfId="0" applyFont="1" applyFill="1" applyAlignment="1">
      <alignment/>
    </xf>
    <xf numFmtId="3" fontId="0" fillId="0" borderId="0" xfId="0" applyNumberFormat="1" applyBorder="1" applyAlignment="1">
      <alignment/>
    </xf>
    <xf numFmtId="171" fontId="0" fillId="0" borderId="0" xfId="15" applyNumberFormat="1" applyFill="1" applyBorder="1" applyAlignment="1">
      <alignment/>
    </xf>
    <xf numFmtId="171" fontId="0" fillId="0" borderId="0" xfId="15" applyNumberFormat="1" applyBorder="1" applyAlignment="1">
      <alignment/>
    </xf>
    <xf numFmtId="0" fontId="0" fillId="0" borderId="0" xfId="0" applyAlignment="1" quotePrefix="1">
      <alignment horizontal="left"/>
    </xf>
    <xf numFmtId="171" fontId="0" fillId="0" borderId="0" xfId="15" applyNumberFormat="1" applyFont="1" applyAlignment="1">
      <alignment/>
    </xf>
    <xf numFmtId="0" fontId="0" fillId="0" borderId="0" xfId="0" applyAlignment="1">
      <alignment horizontal="left"/>
    </xf>
    <xf numFmtId="0" fontId="0" fillId="0" borderId="0" xfId="0" applyFont="1" applyFill="1" applyBorder="1" applyAlignment="1">
      <alignment horizontal="center"/>
    </xf>
    <xf numFmtId="14" fontId="2" fillId="0" borderId="0" xfId="0" applyNumberFormat="1" applyFont="1" applyFill="1" applyAlignment="1">
      <alignment horizontal="left"/>
    </xf>
    <xf numFmtId="171" fontId="0" fillId="0" borderId="0" xfId="15" applyNumberFormat="1" applyFont="1" applyFill="1" applyBorder="1" applyAlignment="1">
      <alignment/>
    </xf>
    <xf numFmtId="43" fontId="0" fillId="0" borderId="0" xfId="15" applyFill="1" applyBorder="1" applyAlignment="1">
      <alignment/>
    </xf>
    <xf numFmtId="0" fontId="0" fillId="0" borderId="0" xfId="0" applyFill="1" applyBorder="1" applyAlignment="1">
      <alignment/>
    </xf>
    <xf numFmtId="171" fontId="0" fillId="0" borderId="0" xfId="0" applyNumberFormat="1" applyBorder="1" applyAlignment="1">
      <alignment/>
    </xf>
    <xf numFmtId="43" fontId="0" fillId="0" borderId="0" xfId="15" applyAlignment="1">
      <alignment/>
    </xf>
    <xf numFmtId="171" fontId="0" fillId="0" borderId="3" xfId="15" applyNumberFormat="1" applyBorder="1" applyAlignment="1">
      <alignment/>
    </xf>
    <xf numFmtId="171" fontId="0" fillId="0" borderId="4" xfId="15" applyNumberFormat="1" applyBorder="1" applyAlignment="1">
      <alignment/>
    </xf>
    <xf numFmtId="171" fontId="0" fillId="0" borderId="5" xfId="15" applyNumberFormat="1" applyBorder="1" applyAlignment="1">
      <alignment/>
    </xf>
    <xf numFmtId="171" fontId="5" fillId="0" borderId="0" xfId="15" applyNumberFormat="1" applyFont="1" applyFill="1" applyBorder="1" applyAlignment="1">
      <alignment/>
    </xf>
    <xf numFmtId="43" fontId="5" fillId="0" borderId="0" xfId="15" applyFont="1" applyFill="1" applyBorder="1" applyAlignment="1">
      <alignment/>
    </xf>
    <xf numFmtId="171" fontId="5" fillId="0" borderId="0" xfId="15" applyNumberFormat="1" applyFont="1" applyFill="1" applyBorder="1" applyAlignment="1">
      <alignment horizontal="center"/>
    </xf>
    <xf numFmtId="171" fontId="5" fillId="0" borderId="0" xfId="15" applyNumberFormat="1"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Border="1" applyAlignment="1">
      <alignment/>
    </xf>
    <xf numFmtId="171" fontId="1" fillId="0" borderId="0" xfId="15" applyNumberFormat="1" applyFont="1" applyBorder="1" applyAlignment="1">
      <alignment horizontal="center"/>
    </xf>
    <xf numFmtId="0" fontId="1" fillId="0" borderId="0" xfId="0" applyFont="1" applyBorder="1" applyAlignment="1">
      <alignment horizontal="center"/>
    </xf>
    <xf numFmtId="14" fontId="1" fillId="0" borderId="0" xfId="0" applyNumberFormat="1" applyFont="1" applyFill="1" applyBorder="1" applyAlignment="1">
      <alignment horizontal="center"/>
    </xf>
    <xf numFmtId="171" fontId="0" fillId="0" borderId="0" xfId="15" applyNumberFormat="1" applyFont="1" applyBorder="1" applyAlignment="1">
      <alignment/>
    </xf>
    <xf numFmtId="0" fontId="1" fillId="0" borderId="0" xfId="0" applyFont="1" applyFill="1" applyBorder="1" applyAlignment="1">
      <alignment horizontal="center"/>
    </xf>
    <xf numFmtId="171" fontId="0" fillId="0" borderId="0" xfId="0" applyNumberFormat="1" applyFont="1" applyFill="1" applyBorder="1" applyAlignment="1">
      <alignment horizontal="center"/>
    </xf>
    <xf numFmtId="0" fontId="0" fillId="0" borderId="0" xfId="0" applyBorder="1" applyAlignment="1">
      <alignment horizontal="center"/>
    </xf>
    <xf numFmtId="171" fontId="0" fillId="0" borderId="0" xfId="15" applyNumberFormat="1" applyBorder="1" applyAlignment="1">
      <alignment horizontal="center"/>
    </xf>
    <xf numFmtId="171" fontId="0" fillId="0" borderId="0" xfId="15" applyNumberForma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14" fontId="0" fillId="0" borderId="0" xfId="0" applyNumberFormat="1" applyFill="1" applyBorder="1" applyAlignment="1">
      <alignment horizontal="center"/>
    </xf>
    <xf numFmtId="0" fontId="0" fillId="0" borderId="0" xfId="0" applyFill="1" applyBorder="1" applyAlignment="1">
      <alignment horizontal="center"/>
    </xf>
    <xf numFmtId="171" fontId="0" fillId="0" borderId="0" xfId="15" applyNumberFormat="1" applyFont="1" applyFill="1" applyBorder="1" applyAlignment="1">
      <alignment/>
    </xf>
    <xf numFmtId="171" fontId="0" fillId="0" borderId="0" xfId="15" applyNumberFormat="1" applyFont="1" applyFill="1" applyBorder="1" applyAlignment="1">
      <alignment/>
    </xf>
    <xf numFmtId="171" fontId="0" fillId="0" borderId="0" xfId="15" applyNumberFormat="1" applyFont="1" applyBorder="1" applyAlignment="1">
      <alignment/>
    </xf>
    <xf numFmtId="0" fontId="3" fillId="0" borderId="0" xfId="0" applyFont="1" applyBorder="1" applyAlignment="1">
      <alignment/>
    </xf>
    <xf numFmtId="0" fontId="0" fillId="0" borderId="0" xfId="0" applyBorder="1" applyAlignment="1" quotePrefix="1">
      <alignment horizontal="center"/>
    </xf>
    <xf numFmtId="14" fontId="0" fillId="0" borderId="0" xfId="0" applyNumberFormat="1" applyFont="1" applyBorder="1" applyAlignment="1">
      <alignment horizontal="center"/>
    </xf>
    <xf numFmtId="171" fontId="0" fillId="0" borderId="4" xfId="15" applyNumberFormat="1" applyFont="1" applyBorder="1" applyAlignment="1">
      <alignment/>
    </xf>
    <xf numFmtId="171" fontId="0" fillId="0" borderId="1" xfId="15" applyNumberFormat="1" applyFont="1" applyBorder="1" applyAlignment="1">
      <alignment/>
    </xf>
    <xf numFmtId="43" fontId="0" fillId="0" borderId="0" xfId="0" applyNumberFormat="1" applyBorder="1" applyAlignment="1">
      <alignment/>
    </xf>
    <xf numFmtId="0" fontId="1" fillId="0" borderId="0" xfId="0" applyFont="1" applyFill="1" applyAlignment="1">
      <alignment/>
    </xf>
    <xf numFmtId="0" fontId="1" fillId="0" borderId="0" xfId="0" applyFont="1" applyFill="1" applyAlignment="1">
      <alignment horizontal="left"/>
    </xf>
    <xf numFmtId="0" fontId="4"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14" fontId="6" fillId="0" borderId="0" xfId="0" applyNumberFormat="1" applyFont="1" applyFill="1" applyBorder="1" applyAlignment="1">
      <alignment horizontal="center"/>
    </xf>
    <xf numFmtId="0" fontId="5" fillId="0" borderId="0" xfId="0" applyFont="1" applyFill="1" applyBorder="1" applyAlignment="1" quotePrefix="1">
      <alignment horizontal="left"/>
    </xf>
    <xf numFmtId="0" fontId="5" fillId="0" borderId="0" xfId="0" applyFont="1" applyFill="1" applyBorder="1" applyAlignment="1">
      <alignment/>
    </xf>
    <xf numFmtId="0" fontId="5" fillId="0" borderId="0" xfId="0" applyFont="1" applyFill="1" applyBorder="1" applyAlignment="1" quotePrefix="1">
      <alignment/>
    </xf>
    <xf numFmtId="3" fontId="5" fillId="0" borderId="0" xfId="0" applyNumberFormat="1" applyFont="1" applyFill="1" applyBorder="1" applyAlignment="1">
      <alignment/>
    </xf>
    <xf numFmtId="0" fontId="5" fillId="0" borderId="0" xfId="0" applyFont="1" applyFill="1" applyBorder="1" applyAlignment="1">
      <alignment horizontal="left"/>
    </xf>
    <xf numFmtId="171" fontId="5" fillId="0" borderId="0" xfId="0" applyNumberFormat="1" applyFont="1" applyFill="1" applyBorder="1" applyAlignment="1">
      <alignment/>
    </xf>
    <xf numFmtId="0" fontId="1" fillId="0" borderId="0" xfId="0" applyFont="1" applyAlignment="1">
      <alignment/>
    </xf>
    <xf numFmtId="171" fontId="5" fillId="0" borderId="2" xfId="15" applyNumberFormat="1" applyFont="1" applyFill="1" applyBorder="1" applyAlignment="1">
      <alignment/>
    </xf>
    <xf numFmtId="0" fontId="1" fillId="0" borderId="0" xfId="0" applyFont="1" applyAlignment="1">
      <alignment horizontal="left"/>
    </xf>
    <xf numFmtId="0" fontId="7" fillId="0" borderId="0" xfId="0" applyFont="1" applyAlignment="1">
      <alignment horizontal="left"/>
    </xf>
    <xf numFmtId="43" fontId="0" fillId="0" borderId="2" xfId="15" applyBorder="1" applyAlignment="1">
      <alignment/>
    </xf>
    <xf numFmtId="0" fontId="2" fillId="0" borderId="0" xfId="0" applyFont="1" applyAlignment="1">
      <alignment/>
    </xf>
    <xf numFmtId="43" fontId="5" fillId="0" borderId="2" xfId="15" applyFont="1" applyFill="1" applyBorder="1" applyAlignment="1">
      <alignment/>
    </xf>
    <xf numFmtId="0" fontId="8" fillId="0" borderId="0" xfId="0" applyFont="1" applyAlignment="1">
      <alignment/>
    </xf>
    <xf numFmtId="0" fontId="5" fillId="0" borderId="0" xfId="0" applyFont="1" applyFill="1" applyBorder="1" applyAlignment="1" quotePrefix="1">
      <alignment/>
    </xf>
    <xf numFmtId="179" fontId="1" fillId="0" borderId="0" xfId="0" applyNumberFormat="1" applyFont="1" applyFill="1" applyAlignment="1">
      <alignment horizontal="center"/>
    </xf>
    <xf numFmtId="181" fontId="1" fillId="0" borderId="0" xfId="0" applyNumberFormat="1" applyFont="1" applyFill="1" applyAlignment="1">
      <alignment horizontal="center"/>
    </xf>
    <xf numFmtId="180" fontId="1" fillId="0" borderId="0" xfId="0" applyNumberFormat="1" applyFont="1" applyFill="1" applyAlignment="1">
      <alignment horizontal="center"/>
    </xf>
    <xf numFmtId="0" fontId="8" fillId="0" borderId="0" xfId="0" applyFont="1" applyBorder="1" applyAlignment="1">
      <alignment/>
    </xf>
    <xf numFmtId="180" fontId="6" fillId="0" borderId="0" xfId="0" applyNumberFormat="1" applyFont="1" applyFill="1" applyBorder="1" applyAlignment="1">
      <alignment horizontal="center"/>
    </xf>
    <xf numFmtId="180" fontId="5" fillId="0" borderId="0" xfId="0" applyNumberFormat="1" applyFont="1" applyFill="1" applyBorder="1" applyAlignment="1">
      <alignment/>
    </xf>
    <xf numFmtId="180" fontId="6" fillId="0" borderId="0" xfId="0" applyNumberFormat="1" applyFont="1" applyFill="1" applyBorder="1" applyAlignment="1">
      <alignment horizontal="left"/>
    </xf>
    <xf numFmtId="171" fontId="5" fillId="0" borderId="2" xfId="15" applyNumberFormat="1" applyFont="1" applyFill="1" applyBorder="1" applyAlignment="1">
      <alignment/>
    </xf>
    <xf numFmtId="14" fontId="5" fillId="0" borderId="0" xfId="0" applyNumberFormat="1" applyFont="1" applyFill="1" applyBorder="1" applyAlignment="1">
      <alignment horizontal="center"/>
    </xf>
    <xf numFmtId="0" fontId="11" fillId="0" borderId="0" xfId="0" applyFont="1" applyAlignment="1">
      <alignment/>
    </xf>
    <xf numFmtId="0" fontId="10" fillId="0" borderId="0" xfId="0" applyFont="1" applyFill="1" applyBorder="1" applyAlignment="1">
      <alignment/>
    </xf>
    <xf numFmtId="0" fontId="6" fillId="0" borderId="0" xfId="0" applyFont="1" applyFill="1" applyBorder="1" applyAlignment="1">
      <alignment horizontal="right"/>
    </xf>
    <xf numFmtId="0" fontId="5" fillId="0" borderId="0" xfId="0" applyFont="1" applyFill="1" applyBorder="1" applyAlignment="1">
      <alignment horizontal="right"/>
    </xf>
    <xf numFmtId="180" fontId="6" fillId="0" borderId="0" xfId="0" applyNumberFormat="1" applyFont="1" applyFill="1" applyBorder="1" applyAlignment="1">
      <alignment horizontal="right"/>
    </xf>
    <xf numFmtId="171" fontId="0" fillId="0" borderId="0" xfId="15" applyNumberFormat="1" applyFont="1" applyFill="1" applyBorder="1" applyAlignment="1">
      <alignment/>
    </xf>
    <xf numFmtId="171" fontId="0" fillId="0" borderId="0" xfId="15" applyNumberFormat="1" applyFont="1" applyFill="1" applyAlignment="1">
      <alignment/>
    </xf>
    <xf numFmtId="171" fontId="0" fillId="0" borderId="1" xfId="15" applyNumberFormat="1" applyFont="1" applyFill="1" applyBorder="1" applyAlignment="1">
      <alignment/>
    </xf>
    <xf numFmtId="0" fontId="0" fillId="0" borderId="0" xfId="0" applyFont="1" applyAlignment="1">
      <alignment/>
    </xf>
    <xf numFmtId="171" fontId="0" fillId="0" borderId="0" xfId="15" applyNumberFormat="1" applyFont="1" applyBorder="1" applyAlignment="1">
      <alignment/>
    </xf>
    <xf numFmtId="43" fontId="0" fillId="0" borderId="0" xfId="15" applyFont="1" applyBorder="1" applyAlignment="1">
      <alignment/>
    </xf>
    <xf numFmtId="0" fontId="0" fillId="0" borderId="1" xfId="0" applyFont="1" applyBorder="1" applyAlignment="1">
      <alignment/>
    </xf>
    <xf numFmtId="171" fontId="0" fillId="0" borderId="0" xfId="0" applyNumberFormat="1" applyFont="1" applyBorder="1" applyAlignment="1">
      <alignment/>
    </xf>
    <xf numFmtId="171" fontId="0" fillId="0" borderId="2" xfId="0" applyNumberFormat="1" applyFont="1" applyBorder="1" applyAlignment="1">
      <alignment/>
    </xf>
    <xf numFmtId="43" fontId="0" fillId="0" borderId="0" xfId="15" applyFont="1" applyAlignment="1">
      <alignment/>
    </xf>
    <xf numFmtId="43" fontId="0" fillId="0" borderId="0" xfId="15" applyFont="1" applyAlignment="1">
      <alignment horizontal="center"/>
    </xf>
    <xf numFmtId="0" fontId="12" fillId="0" borderId="0" xfId="0" applyFont="1" applyAlignment="1">
      <alignment/>
    </xf>
    <xf numFmtId="180" fontId="1" fillId="0" borderId="0" xfId="0" applyNumberFormat="1" applyFont="1" applyFill="1" applyAlignment="1" quotePrefix="1">
      <alignment horizontal="center"/>
    </xf>
    <xf numFmtId="37" fontId="0" fillId="0" borderId="0" xfId="15" applyNumberFormat="1" applyAlignment="1">
      <alignment/>
    </xf>
    <xf numFmtId="171" fontId="0" fillId="0" borderId="6" xfId="15" applyNumberFormat="1" applyBorder="1" applyAlignment="1">
      <alignment/>
    </xf>
    <xf numFmtId="171" fontId="1" fillId="0" borderId="0" xfId="0" applyNumberFormat="1" applyFont="1" applyAlignment="1">
      <alignment horizontal="center"/>
    </xf>
    <xf numFmtId="43" fontId="0" fillId="0" borderId="0" xfId="15" applyFont="1" applyAlignment="1">
      <alignment/>
    </xf>
    <xf numFmtId="171" fontId="0" fillId="0" borderId="0" xfId="15" applyNumberFormat="1" applyFont="1" applyFill="1" applyAlignment="1">
      <alignment/>
    </xf>
    <xf numFmtId="0" fontId="1" fillId="0" borderId="2" xfId="0" applyFont="1" applyFill="1" applyBorder="1" applyAlignment="1">
      <alignment horizontal="center"/>
    </xf>
    <xf numFmtId="171" fontId="1" fillId="0" borderId="0" xfId="0" applyNumberFormat="1" applyFont="1" applyFill="1" applyAlignment="1">
      <alignment horizontal="center"/>
    </xf>
    <xf numFmtId="171" fontId="1" fillId="0" borderId="2" xfId="0" applyNumberFormat="1" applyFont="1" applyFill="1" applyBorder="1" applyAlignment="1">
      <alignment horizontal="center"/>
    </xf>
    <xf numFmtId="171" fontId="1" fillId="0" borderId="0" xfId="15" applyNumberFormat="1" applyFont="1" applyFill="1" applyAlignment="1">
      <alignment horizontal="center"/>
    </xf>
    <xf numFmtId="0" fontId="0" fillId="0" borderId="0" xfId="0" applyAlignment="1">
      <alignment horizontal="justify" vertical="center" wrapText="1"/>
    </xf>
    <xf numFmtId="0" fontId="5" fillId="0" borderId="0" xfId="0" applyFont="1" applyFill="1" applyBorder="1" applyAlignment="1">
      <alignment horizontal="justify" vertical="center" wrapText="1"/>
    </xf>
    <xf numFmtId="15" fontId="5" fillId="0" borderId="0" xfId="0" applyNumberFormat="1" applyFont="1" applyFill="1" applyBorder="1" applyAlignment="1" quotePrefix="1">
      <alignment/>
    </xf>
    <xf numFmtId="0" fontId="5" fillId="0" borderId="0" xfId="0" applyFont="1" applyAlignment="1">
      <alignment/>
    </xf>
    <xf numFmtId="0" fontId="1" fillId="0" borderId="0" xfId="0" applyFont="1" applyAlignment="1">
      <alignment horizontal="center"/>
    </xf>
    <xf numFmtId="0" fontId="1" fillId="0" borderId="0" xfId="0" applyFont="1" applyAlignment="1">
      <alignment/>
    </xf>
    <xf numFmtId="0" fontId="5" fillId="0" borderId="0" xfId="0" applyFont="1" applyFill="1" applyBorder="1" applyAlignment="1">
      <alignment horizontal="justify" vertical="center" wrapText="1"/>
    </xf>
    <xf numFmtId="0" fontId="0" fillId="0" borderId="0" xfId="0" applyAlignment="1">
      <alignment horizontal="justify" vertical="center" wrapText="1"/>
    </xf>
    <xf numFmtId="0" fontId="5" fillId="0" borderId="0" xfId="0" applyFont="1" applyAlignment="1">
      <alignment horizontal="justify" vertical="center" wrapText="1"/>
    </xf>
    <xf numFmtId="0" fontId="6" fillId="0" borderId="0" xfId="0" applyFont="1" applyFill="1" applyBorder="1" applyAlignment="1">
      <alignment/>
    </xf>
    <xf numFmtId="0" fontId="6"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RU_TECH_UT\SYS\ACCOUNT\HLG2003\MAR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My%20Documents\Tru%20Tech\Klse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ec"/>
      <sheetName val="Equity"/>
      <sheetName val="consol_TTE"/>
      <sheetName val="consol_TTH"/>
      <sheetName val="TTHB (Board)"/>
      <sheetName val="loan"/>
      <sheetName val="TTEM (Board)"/>
      <sheetName val="tanj"/>
      <sheetName val="TTEK (board)"/>
      <sheetName val="Property"/>
      <sheetName val="Sheet1"/>
      <sheetName val="Sheet2"/>
      <sheetName val="adj"/>
      <sheetName val="Sheet3"/>
      <sheetName val="CFS"/>
      <sheetName val="ttem"/>
    </sheetNames>
    <sheetDataSet>
      <sheetData sheetId="4">
        <row r="47">
          <cell r="Q47">
            <v>405163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sheetName val="bs"/>
      <sheetName val="cfs"/>
      <sheetName val="changes in equity"/>
      <sheetName val="Notes"/>
    </sheetNames>
    <sheetDataSet>
      <sheetData sheetId="0">
        <row r="30">
          <cell r="G30">
            <v>-2896</v>
          </cell>
        </row>
        <row r="34">
          <cell r="C34">
            <v>-2896</v>
          </cell>
        </row>
      </sheetData>
      <sheetData sheetId="1">
        <row r="40">
          <cell r="C40">
            <v>43098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zoomScale="80" zoomScaleNormal="80" workbookViewId="0" topLeftCell="A1">
      <selection activeCell="B6" sqref="B6"/>
    </sheetView>
  </sheetViews>
  <sheetFormatPr defaultColWidth="9.140625" defaultRowHeight="12.75"/>
  <cols>
    <col min="1" max="1" width="4.00390625" style="4" customWidth="1"/>
    <col min="2" max="2" width="50.140625" style="4" customWidth="1"/>
    <col min="3" max="3" width="14.57421875" style="4" customWidth="1"/>
    <col min="4" max="4" width="1.1484375" style="4" customWidth="1"/>
    <col min="5" max="5" width="18.57421875" style="4" customWidth="1"/>
    <col min="6" max="6" width="1.28515625" style="4" customWidth="1"/>
    <col min="7" max="7" width="14.57421875" style="4" customWidth="1"/>
    <col min="8" max="8" width="1.28515625" style="4" customWidth="1"/>
    <col min="9" max="9" width="18.00390625" style="4" customWidth="1"/>
    <col min="10" max="10" width="16.421875" style="4" customWidth="1"/>
    <col min="11" max="11" width="6.7109375" style="4" customWidth="1"/>
    <col min="12" max="12" width="0" style="4" hidden="1" customWidth="1"/>
    <col min="13" max="16384" width="8.8515625" style="4" customWidth="1"/>
  </cols>
  <sheetData>
    <row r="1" ht="12.75">
      <c r="B1" s="4" t="s">
        <v>170</v>
      </c>
    </row>
    <row r="3" spans="1:2" ht="12.75">
      <c r="A3" s="1" t="s">
        <v>300</v>
      </c>
      <c r="B3" s="1"/>
    </row>
    <row r="4" spans="1:6" ht="12.75">
      <c r="A4" s="1" t="s">
        <v>171</v>
      </c>
      <c r="B4" s="1"/>
      <c r="C4" s="1"/>
      <c r="D4" s="1"/>
      <c r="E4" s="1"/>
      <c r="F4" s="1"/>
    </row>
    <row r="5" spans="1:6" ht="12.75">
      <c r="A5" s="1" t="s">
        <v>223</v>
      </c>
      <c r="B5" s="1"/>
      <c r="C5" s="1"/>
      <c r="D5" s="1"/>
      <c r="E5" s="1"/>
      <c r="F5" s="1"/>
    </row>
    <row r="6" spans="3:9" ht="12.75">
      <c r="C6" s="69" t="s">
        <v>131</v>
      </c>
      <c r="D6" s="69"/>
      <c r="E6" s="69"/>
      <c r="F6" s="20"/>
      <c r="G6" s="70" t="s">
        <v>132</v>
      </c>
      <c r="H6" s="70"/>
      <c r="I6" s="70"/>
    </row>
    <row r="7" spans="3:9" ht="12.75">
      <c r="C7" s="20" t="s">
        <v>1</v>
      </c>
      <c r="D7" s="20"/>
      <c r="E7" s="20" t="s">
        <v>2</v>
      </c>
      <c r="F7" s="20"/>
      <c r="G7" s="20" t="s">
        <v>1</v>
      </c>
      <c r="H7" s="20"/>
      <c r="I7" s="20" t="s">
        <v>2</v>
      </c>
    </row>
    <row r="8" spans="3:9" ht="12.75">
      <c r="C8" s="20" t="s">
        <v>3</v>
      </c>
      <c r="D8" s="20"/>
      <c r="E8" s="20" t="s">
        <v>4</v>
      </c>
      <c r="F8" s="20"/>
      <c r="G8" s="20" t="s">
        <v>3</v>
      </c>
      <c r="H8" s="20"/>
      <c r="I8" s="20" t="s">
        <v>4</v>
      </c>
    </row>
    <row r="9" spans="3:9" ht="12.75">
      <c r="C9" s="20" t="s">
        <v>5</v>
      </c>
      <c r="D9" s="20"/>
      <c r="E9" s="20" t="s">
        <v>5</v>
      </c>
      <c r="F9" s="20"/>
      <c r="G9" s="20" t="s">
        <v>5</v>
      </c>
      <c r="H9" s="20"/>
      <c r="I9" s="20" t="s">
        <v>5</v>
      </c>
    </row>
    <row r="10" spans="3:9" ht="12.75">
      <c r="C10" s="20"/>
      <c r="D10" s="20"/>
      <c r="E10" s="20"/>
      <c r="F10" s="20"/>
      <c r="G10" s="20"/>
      <c r="H10" s="20"/>
      <c r="I10" s="20"/>
    </row>
    <row r="11" spans="3:9" ht="12.75">
      <c r="C11" s="116" t="s">
        <v>224</v>
      </c>
      <c r="D11" s="92"/>
      <c r="E11" s="92">
        <v>38077</v>
      </c>
      <c r="F11" s="90"/>
      <c r="G11" s="92" t="str">
        <f>+C11</f>
        <v>31-3-2005</v>
      </c>
      <c r="H11" s="92"/>
      <c r="I11" s="92">
        <f>+E11</f>
        <v>38077</v>
      </c>
    </row>
    <row r="12" spans="3:9" ht="12.75">
      <c r="C12" s="20" t="s">
        <v>6</v>
      </c>
      <c r="D12" s="20"/>
      <c r="E12" s="20" t="s">
        <v>6</v>
      </c>
      <c r="F12" s="20"/>
      <c r="G12" s="20" t="s">
        <v>6</v>
      </c>
      <c r="H12" s="20"/>
      <c r="I12" s="20" t="s">
        <v>6</v>
      </c>
    </row>
    <row r="13" spans="1:9" ht="12.75">
      <c r="A13" s="5"/>
      <c r="B13" s="4" t="s">
        <v>120</v>
      </c>
      <c r="C13" s="104">
        <v>4817</v>
      </c>
      <c r="D13" s="104"/>
      <c r="E13" s="104">
        <v>51383</v>
      </c>
      <c r="F13" s="104"/>
      <c r="G13" s="104">
        <f>+C13</f>
        <v>4817</v>
      </c>
      <c r="H13" s="104"/>
      <c r="I13" s="104">
        <v>51383</v>
      </c>
    </row>
    <row r="14" spans="3:9" ht="12.75">
      <c r="C14" s="105"/>
      <c r="D14" s="105"/>
      <c r="E14" s="105"/>
      <c r="F14" s="105"/>
      <c r="G14" s="105"/>
      <c r="H14" s="105"/>
      <c r="I14" s="105"/>
    </row>
    <row r="15" spans="1:9" ht="12.75">
      <c r="A15" s="5"/>
      <c r="B15" s="4" t="s">
        <v>121</v>
      </c>
      <c r="C15" s="105">
        <v>-6524</v>
      </c>
      <c r="D15" s="105"/>
      <c r="E15" s="105">
        <f>-47943-119-3144-10-848-1125</f>
        <v>-53189</v>
      </c>
      <c r="F15" s="105">
        <f>+F13+F17-F19</f>
        <v>0</v>
      </c>
      <c r="G15" s="105">
        <f>+C15</f>
        <v>-6524</v>
      </c>
      <c r="H15" s="105">
        <f>+H13+H17-H19</f>
        <v>0</v>
      </c>
      <c r="I15" s="105">
        <f>-47943-119-3144-10-848-1125</f>
        <v>-53189</v>
      </c>
    </row>
    <row r="16" spans="1:9" ht="12.75">
      <c r="A16" s="5"/>
      <c r="C16" s="105"/>
      <c r="D16" s="105"/>
      <c r="E16" s="105"/>
      <c r="F16" s="105"/>
      <c r="G16" s="105"/>
      <c r="H16" s="105"/>
      <c r="I16" s="105"/>
    </row>
    <row r="17" spans="1:9" ht="12.75">
      <c r="A17" s="5"/>
      <c r="B17" s="4" t="s">
        <v>122</v>
      </c>
      <c r="C17" s="105">
        <v>209</v>
      </c>
      <c r="D17" s="105"/>
      <c r="E17" s="105">
        <v>361</v>
      </c>
      <c r="F17" s="105"/>
      <c r="G17" s="104">
        <f>+C17</f>
        <v>209</v>
      </c>
      <c r="H17" s="104"/>
      <c r="I17" s="105">
        <v>361</v>
      </c>
    </row>
    <row r="18" spans="1:9" ht="12.75">
      <c r="A18" s="5"/>
      <c r="C18" s="106"/>
      <c r="D18" s="106"/>
      <c r="E18" s="106"/>
      <c r="F18" s="106"/>
      <c r="G18" s="106"/>
      <c r="H18" s="106"/>
      <c r="I18" s="106"/>
    </row>
    <row r="19" spans="1:9" ht="12.75">
      <c r="A19" s="5"/>
      <c r="B19" s="4" t="s">
        <v>251</v>
      </c>
      <c r="C19" s="105">
        <f>SUM(C13:C18)</f>
        <v>-1498</v>
      </c>
      <c r="D19" s="105"/>
      <c r="E19" s="105">
        <f>SUM(E13:E18)</f>
        <v>-1445</v>
      </c>
      <c r="F19" s="105">
        <f>+F27-F21-F25</f>
        <v>0</v>
      </c>
      <c r="G19" s="105">
        <f>SUM(G13:G17)</f>
        <v>-1498</v>
      </c>
      <c r="H19" s="105">
        <f>+H27-H21-H25</f>
        <v>0</v>
      </c>
      <c r="I19" s="105">
        <f>SUM(I13:I18)</f>
        <v>-1445</v>
      </c>
    </row>
    <row r="20" spans="1:9" ht="12.75">
      <c r="A20" s="5"/>
      <c r="C20" s="105"/>
      <c r="D20" s="105"/>
      <c r="E20" s="105"/>
      <c r="F20" s="105"/>
      <c r="G20" s="105"/>
      <c r="H20" s="105"/>
      <c r="I20" s="105"/>
    </row>
    <row r="21" spans="1:9" ht="12.75">
      <c r="A21" s="5"/>
      <c r="B21" s="4" t="s">
        <v>124</v>
      </c>
      <c r="C21" s="104">
        <v>-1077</v>
      </c>
      <c r="D21" s="104"/>
      <c r="E21" s="104">
        <v>-1548</v>
      </c>
      <c r="F21" s="104"/>
      <c r="G21" s="104">
        <f>+C21</f>
        <v>-1077</v>
      </c>
      <c r="H21" s="104"/>
      <c r="I21" s="104">
        <v>-1548</v>
      </c>
    </row>
    <row r="22" spans="3:9" ht="12.75">
      <c r="C22" s="104"/>
      <c r="D22" s="104"/>
      <c r="E22" s="104"/>
      <c r="F22" s="104"/>
      <c r="G22" s="104"/>
      <c r="H22" s="104"/>
      <c r="I22" s="104"/>
    </row>
    <row r="23" spans="2:9" ht="12.75">
      <c r="B23" s="4" t="s">
        <v>252</v>
      </c>
      <c r="C23" s="104">
        <v>405</v>
      </c>
      <c r="D23" s="104"/>
      <c r="E23" s="104">
        <v>0</v>
      </c>
      <c r="F23" s="104"/>
      <c r="G23" s="104">
        <f>+C23</f>
        <v>405</v>
      </c>
      <c r="H23" s="104"/>
      <c r="I23" s="104">
        <v>0</v>
      </c>
    </row>
    <row r="24" spans="3:9" ht="12.75">
      <c r="C24" s="104"/>
      <c r="D24" s="104"/>
      <c r="E24" s="104"/>
      <c r="F24" s="104"/>
      <c r="G24" s="104"/>
      <c r="H24" s="104"/>
      <c r="I24" s="104"/>
    </row>
    <row r="25" spans="1:9" ht="12.75">
      <c r="A25" s="5"/>
      <c r="B25" s="4" t="s">
        <v>123</v>
      </c>
      <c r="C25" s="105">
        <v>447</v>
      </c>
      <c r="D25" s="105"/>
      <c r="E25" s="105">
        <v>98</v>
      </c>
      <c r="F25" s="105"/>
      <c r="G25" s="104">
        <f>+C25</f>
        <v>447</v>
      </c>
      <c r="H25" s="104"/>
      <c r="I25" s="105">
        <v>98</v>
      </c>
    </row>
    <row r="26" spans="3:9" ht="12.75">
      <c r="C26" s="106"/>
      <c r="D26" s="106"/>
      <c r="E26" s="106"/>
      <c r="F26" s="106"/>
      <c r="G26" s="106"/>
      <c r="H26" s="106"/>
      <c r="I26" s="106"/>
    </row>
    <row r="27" spans="1:10" ht="12.75">
      <c r="A27" s="5"/>
      <c r="B27" s="4" t="s">
        <v>253</v>
      </c>
      <c r="C27" s="61">
        <f>SUM(C19:C26)</f>
        <v>-1723</v>
      </c>
      <c r="D27" s="61"/>
      <c r="E27" s="61">
        <f>SUM(E19:E26)</f>
        <v>-2895</v>
      </c>
      <c r="F27" s="61"/>
      <c r="G27" s="61">
        <f>SUM(G19:G26)</f>
        <v>-1723</v>
      </c>
      <c r="H27" s="61"/>
      <c r="I27" s="61">
        <f>SUM(I19:I26)</f>
        <v>-2895</v>
      </c>
      <c r="J27" s="107"/>
    </row>
    <row r="28" spans="3:9" ht="12.75">
      <c r="C28" s="56"/>
      <c r="D28" s="56"/>
      <c r="E28" s="56"/>
      <c r="F28" s="56"/>
      <c r="G28" s="56"/>
      <c r="H28" s="56"/>
      <c r="I28" s="56"/>
    </row>
    <row r="29" spans="2:9" ht="12.75">
      <c r="B29" s="4" t="s">
        <v>125</v>
      </c>
      <c r="C29" s="108">
        <v>71</v>
      </c>
      <c r="D29" s="109"/>
      <c r="E29" s="108">
        <v>-1</v>
      </c>
      <c r="F29" s="109"/>
      <c r="G29" s="104">
        <f>+C29</f>
        <v>71</v>
      </c>
      <c r="H29" s="104"/>
      <c r="I29" s="108">
        <v>-1</v>
      </c>
    </row>
    <row r="30" spans="3:9" ht="12.75">
      <c r="C30" s="110"/>
      <c r="D30" s="110"/>
      <c r="E30" s="110"/>
      <c r="F30" s="110"/>
      <c r="G30" s="110"/>
      <c r="H30" s="110"/>
      <c r="I30" s="110"/>
    </row>
    <row r="31" spans="2:9" ht="12.75">
      <c r="B31" s="4" t="s">
        <v>128</v>
      </c>
      <c r="C31" s="111">
        <f>SUM(C27:C29)</f>
        <v>-1652</v>
      </c>
      <c r="D31" s="111"/>
      <c r="E31" s="111">
        <f>SUM(E27:E29)</f>
        <v>-2896</v>
      </c>
      <c r="F31" s="111"/>
      <c r="G31" s="111">
        <f>SUM(G27:G29)</f>
        <v>-1652</v>
      </c>
      <c r="H31" s="111"/>
      <c r="I31" s="111">
        <f>SUM(I27:I29)</f>
        <v>-2896</v>
      </c>
    </row>
    <row r="32" spans="3:9" ht="12.75">
      <c r="C32" s="56"/>
      <c r="D32" s="56"/>
      <c r="E32" s="56"/>
      <c r="F32" s="56"/>
      <c r="G32" s="56"/>
      <c r="H32" s="56"/>
      <c r="I32" s="56"/>
    </row>
    <row r="33" spans="2:9" ht="12.75">
      <c r="B33" s="4" t="s">
        <v>126</v>
      </c>
      <c r="C33" s="109">
        <v>0</v>
      </c>
      <c r="D33" s="109"/>
      <c r="E33" s="109">
        <v>0</v>
      </c>
      <c r="F33" s="109"/>
      <c r="G33" s="104">
        <f>C33</f>
        <v>0</v>
      </c>
      <c r="H33" s="104"/>
      <c r="I33" s="104">
        <f>E33</f>
        <v>0</v>
      </c>
    </row>
    <row r="34" spans="3:9" ht="12.75">
      <c r="C34" s="56"/>
      <c r="D34" s="56"/>
      <c r="E34" s="56"/>
      <c r="F34" s="56"/>
      <c r="G34" s="56"/>
      <c r="H34" s="56"/>
      <c r="I34" s="56"/>
    </row>
    <row r="35" spans="2:9" ht="13.5" thickBot="1">
      <c r="B35" s="4" t="s">
        <v>254</v>
      </c>
      <c r="C35" s="112">
        <f>C31+C33</f>
        <v>-1652</v>
      </c>
      <c r="D35" s="112"/>
      <c r="E35" s="112">
        <f>E31+E33</f>
        <v>-2896</v>
      </c>
      <c r="F35" s="112"/>
      <c r="G35" s="112">
        <f>G31+G33</f>
        <v>-1652</v>
      </c>
      <c r="H35" s="112"/>
      <c r="I35" s="112">
        <f>I31+I33</f>
        <v>-2896</v>
      </c>
    </row>
    <row r="36" spans="3:9" ht="13.5" thickTop="1">
      <c r="C36" s="56"/>
      <c r="D36" s="56"/>
      <c r="E36" s="56"/>
      <c r="F36" s="56"/>
      <c r="G36" s="56"/>
      <c r="H36" s="56"/>
      <c r="I36" s="56"/>
    </row>
    <row r="37" spans="2:9" ht="12.75">
      <c r="B37" s="4" t="s">
        <v>255</v>
      </c>
      <c r="C37" s="113">
        <f>C35/43098*100</f>
        <v>-3.833124506937677</v>
      </c>
      <c r="D37" s="113"/>
      <c r="E37" s="113">
        <f>E35/43098*100</f>
        <v>-6.719569353566291</v>
      </c>
      <c r="F37" s="113"/>
      <c r="G37" s="113">
        <f>G35/43098*100</f>
        <v>-3.833124506937677</v>
      </c>
      <c r="H37" s="113"/>
      <c r="I37" s="113">
        <f>I35/43098*100</f>
        <v>-6.719569353566291</v>
      </c>
    </row>
    <row r="38" spans="3:9" ht="12.75">
      <c r="C38" s="114"/>
      <c r="E38" s="114"/>
      <c r="G38" s="114"/>
      <c r="I38" s="114"/>
    </row>
    <row r="50" ht="12.75">
      <c r="B50" s="115" t="s">
        <v>230</v>
      </c>
    </row>
    <row r="51" ht="12.75">
      <c r="B51" s="88"/>
    </row>
    <row r="52" spans="3:10" ht="12.75">
      <c r="C52" s="88"/>
      <c r="D52" s="88"/>
      <c r="E52" s="88"/>
      <c r="F52" s="88"/>
      <c r="G52" s="88"/>
      <c r="H52" s="88"/>
      <c r="I52" s="88"/>
      <c r="J52" s="88"/>
    </row>
  </sheetData>
  <printOptions/>
  <pageMargins left="1" right="0.75" top="1.19" bottom="1" header="0.5" footer="0.3"/>
  <pageSetup fitToHeight="1" fitToWidth="1" horizontalDpi="600" verticalDpi="600" orientation="portrait" paperSize="9" scale="60" r:id="rId1"/>
  <headerFooter alignWithMargins="0">
    <oddFooter>&amp;L&amp;RQ1 '05 KLSE - P</oddFooter>
  </headerFooter>
</worksheet>
</file>

<file path=xl/worksheets/sheet2.xml><?xml version="1.0" encoding="utf-8"?>
<worksheet xmlns="http://schemas.openxmlformats.org/spreadsheetml/2006/main" xmlns:r="http://schemas.openxmlformats.org/officeDocument/2006/relationships">
  <dimension ref="A1:K73"/>
  <sheetViews>
    <sheetView zoomScale="82" zoomScaleNormal="82" zoomScaleSheetLayoutView="100" workbookViewId="0" topLeftCell="A1">
      <selection activeCell="B5" sqref="B5"/>
    </sheetView>
  </sheetViews>
  <sheetFormatPr defaultColWidth="9.140625" defaultRowHeight="12.75"/>
  <cols>
    <col min="1" max="1" width="3.421875" style="0" customWidth="1"/>
    <col min="2" max="2" width="42.8515625" style="0" customWidth="1"/>
    <col min="3" max="4" width="15.28125" style="0" customWidth="1"/>
    <col min="5" max="5" width="9.00390625" style="0" bestFit="1" customWidth="1"/>
    <col min="6" max="7" width="12.421875" style="0" hidden="1" customWidth="1"/>
    <col min="8" max="9" width="8.28125" style="0" bestFit="1" customWidth="1"/>
  </cols>
  <sheetData>
    <row r="1" ht="12.75">
      <c r="B1" s="4" t="s">
        <v>170</v>
      </c>
    </row>
    <row r="3" spans="1:7" ht="12.75">
      <c r="A3" s="1" t="s">
        <v>173</v>
      </c>
      <c r="B3" s="23"/>
      <c r="C3" s="1"/>
      <c r="D3" s="1"/>
      <c r="E3" s="1"/>
      <c r="F3" s="1"/>
      <c r="G3" s="1"/>
    </row>
    <row r="4" spans="3:9" ht="12.75">
      <c r="C4" s="14" t="s">
        <v>69</v>
      </c>
      <c r="D4" s="14" t="s">
        <v>69</v>
      </c>
      <c r="E4" s="14"/>
      <c r="F4" s="14" t="s">
        <v>98</v>
      </c>
      <c r="G4" s="14" t="s">
        <v>98</v>
      </c>
      <c r="H4" s="130"/>
      <c r="I4" s="130"/>
    </row>
    <row r="5" spans="3:9" ht="12.75">
      <c r="C5" s="2" t="s">
        <v>70</v>
      </c>
      <c r="D5" s="2" t="s">
        <v>225</v>
      </c>
      <c r="E5" s="2"/>
      <c r="F5" s="2" t="s">
        <v>66</v>
      </c>
      <c r="G5" s="2" t="s">
        <v>66</v>
      </c>
      <c r="H5" s="2"/>
      <c r="I5" s="2"/>
    </row>
    <row r="6" spans="3:9" ht="12.75">
      <c r="C6" s="2" t="s">
        <v>71</v>
      </c>
      <c r="D6" s="2" t="s">
        <v>226</v>
      </c>
      <c r="E6" s="2"/>
      <c r="F6" s="2" t="s">
        <v>67</v>
      </c>
      <c r="G6" s="2" t="s">
        <v>3</v>
      </c>
      <c r="H6" s="2"/>
      <c r="I6" s="2"/>
    </row>
    <row r="7" spans="3:9" ht="12.75">
      <c r="C7" s="2" t="s">
        <v>5</v>
      </c>
      <c r="D7" s="2" t="s">
        <v>68</v>
      </c>
      <c r="E7" s="2"/>
      <c r="F7" s="2" t="s">
        <v>68</v>
      </c>
      <c r="G7" s="2" t="s">
        <v>5</v>
      </c>
      <c r="H7" s="2"/>
      <c r="I7" s="2"/>
    </row>
    <row r="8" spans="3:9" ht="12.75">
      <c r="C8" s="2"/>
      <c r="D8" s="2" t="s">
        <v>172</v>
      </c>
      <c r="E8" s="2" t="s">
        <v>94</v>
      </c>
      <c r="F8" s="2" t="s">
        <v>172</v>
      </c>
      <c r="G8" s="2" t="s">
        <v>172</v>
      </c>
      <c r="H8" s="2"/>
      <c r="I8" s="2"/>
    </row>
    <row r="9" spans="3:9" ht="12.75">
      <c r="C9" s="91">
        <v>38442</v>
      </c>
      <c r="D9" s="91">
        <v>38352</v>
      </c>
      <c r="E9" s="91" t="s">
        <v>94</v>
      </c>
      <c r="F9" s="91">
        <v>37986</v>
      </c>
      <c r="G9" s="91">
        <v>37986</v>
      </c>
      <c r="H9" s="3"/>
      <c r="I9" s="3"/>
    </row>
    <row r="10" spans="3:9" ht="12.75">
      <c r="C10" s="2" t="s">
        <v>6</v>
      </c>
      <c r="D10" s="2" t="s">
        <v>6</v>
      </c>
      <c r="E10" s="119" t="s">
        <v>94</v>
      </c>
      <c r="F10" s="2" t="s">
        <v>6</v>
      </c>
      <c r="G10" s="2" t="s">
        <v>6</v>
      </c>
      <c r="H10" s="2"/>
      <c r="I10" s="2"/>
    </row>
    <row r="11" spans="2:7" ht="12.75">
      <c r="B11" t="s">
        <v>78</v>
      </c>
      <c r="C11" s="6">
        <v>44419</v>
      </c>
      <c r="D11" s="6">
        <v>45486</v>
      </c>
      <c r="E11" s="6"/>
      <c r="F11" s="6">
        <v>63354</v>
      </c>
      <c r="G11" s="6">
        <v>63354</v>
      </c>
    </row>
    <row r="12" spans="2:7" ht="12.75">
      <c r="B12" t="s">
        <v>7</v>
      </c>
      <c r="C12" s="6">
        <v>5020</v>
      </c>
      <c r="D12" s="6">
        <v>4502</v>
      </c>
      <c r="E12" s="6"/>
      <c r="F12" s="6">
        <v>4074</v>
      </c>
      <c r="G12" s="6">
        <v>4074</v>
      </c>
    </row>
    <row r="13" spans="2:7" ht="12.75">
      <c r="B13" t="s">
        <v>8</v>
      </c>
      <c r="C13" s="6">
        <v>1350</v>
      </c>
      <c r="D13" s="6">
        <v>1350</v>
      </c>
      <c r="E13" s="6"/>
      <c r="F13" s="6">
        <v>1290</v>
      </c>
      <c r="G13" s="6">
        <v>1290</v>
      </c>
    </row>
    <row r="14" spans="2:7" ht="12.75" hidden="1">
      <c r="B14" t="s">
        <v>93</v>
      </c>
      <c r="C14" s="6"/>
      <c r="D14" s="6"/>
      <c r="E14" s="6"/>
      <c r="F14" s="6">
        <v>0</v>
      </c>
      <c r="G14" s="6"/>
    </row>
    <row r="15" spans="2:7" ht="12.75">
      <c r="B15" t="s">
        <v>213</v>
      </c>
      <c r="C15" s="6"/>
      <c r="D15" s="6"/>
      <c r="E15" s="6"/>
      <c r="F15" s="6"/>
      <c r="G15" s="6">
        <v>0</v>
      </c>
    </row>
    <row r="16" spans="2:9" ht="12.75">
      <c r="B16" t="s">
        <v>90</v>
      </c>
      <c r="C16" s="9">
        <v>0</v>
      </c>
      <c r="D16" s="9">
        <v>0</v>
      </c>
      <c r="E16" s="9"/>
      <c r="F16" s="9">
        <v>4679</v>
      </c>
      <c r="G16" s="9">
        <v>4679</v>
      </c>
      <c r="H16" s="13"/>
      <c r="I16" s="13"/>
    </row>
    <row r="17" spans="3:8" ht="12.75">
      <c r="C17" s="9"/>
      <c r="D17" s="9"/>
      <c r="E17" s="6"/>
      <c r="F17" s="9"/>
      <c r="G17" s="9"/>
      <c r="H17" s="13"/>
    </row>
    <row r="18" spans="2:7" ht="12.75">
      <c r="B18" t="s">
        <v>9</v>
      </c>
      <c r="C18" s="28" t="s">
        <v>94</v>
      </c>
      <c r="D18" s="28" t="s">
        <v>94</v>
      </c>
      <c r="E18" s="28"/>
      <c r="F18" s="28" t="s">
        <v>94</v>
      </c>
      <c r="G18" s="28"/>
    </row>
    <row r="19" spans="2:10" ht="12.75">
      <c r="B19" t="s">
        <v>79</v>
      </c>
      <c r="C19" s="6">
        <v>758</v>
      </c>
      <c r="D19" s="6">
        <v>987</v>
      </c>
      <c r="E19" s="6"/>
      <c r="F19" s="6">
        <v>25701</v>
      </c>
      <c r="G19" s="6">
        <v>25701</v>
      </c>
      <c r="J19" s="13"/>
    </row>
    <row r="20" spans="2:10" ht="12.75">
      <c r="B20" t="s">
        <v>187</v>
      </c>
      <c r="C20" s="6">
        <v>0</v>
      </c>
      <c r="D20" s="6">
        <v>63</v>
      </c>
      <c r="E20" s="6"/>
      <c r="F20" s="6">
        <v>168</v>
      </c>
      <c r="G20" s="6">
        <v>168</v>
      </c>
      <c r="J20" s="13"/>
    </row>
    <row r="21" spans="2:7" ht="12.75">
      <c r="B21" t="s">
        <v>91</v>
      </c>
      <c r="C21" s="6">
        <v>3155</v>
      </c>
      <c r="D21" s="6">
        <v>4438</v>
      </c>
      <c r="E21" s="6"/>
      <c r="F21" s="6">
        <f>53314-F22</f>
        <v>51539</v>
      </c>
      <c r="G21" s="6">
        <v>52516</v>
      </c>
    </row>
    <row r="22" spans="2:8" ht="12.75">
      <c r="B22" t="s">
        <v>92</v>
      </c>
      <c r="C22" s="6">
        <v>1145</v>
      </c>
      <c r="D22" s="6">
        <v>570</v>
      </c>
      <c r="E22" s="6"/>
      <c r="F22" s="6">
        <v>1775</v>
      </c>
      <c r="G22" s="6">
        <f>396+76+326+98</f>
        <v>896</v>
      </c>
      <c r="H22" s="13"/>
    </row>
    <row r="23" spans="2:9" ht="12.75">
      <c r="B23" t="s">
        <v>208</v>
      </c>
      <c r="C23" s="6">
        <v>0</v>
      </c>
      <c r="D23" s="6">
        <v>0</v>
      </c>
      <c r="E23" s="6"/>
      <c r="F23" s="6">
        <f>98-64</f>
        <v>34</v>
      </c>
      <c r="G23" s="6">
        <v>0</v>
      </c>
      <c r="H23" s="13"/>
      <c r="I23" s="13"/>
    </row>
    <row r="24" spans="2:9" ht="12.75">
      <c r="B24" t="s">
        <v>59</v>
      </c>
      <c r="C24" s="8">
        <v>1712</v>
      </c>
      <c r="D24" s="8">
        <v>2867</v>
      </c>
      <c r="E24" s="6"/>
      <c r="F24" s="8">
        <v>646</v>
      </c>
      <c r="G24" s="8">
        <v>646</v>
      </c>
      <c r="H24" s="13"/>
      <c r="I24" s="13"/>
    </row>
    <row r="25" spans="3:9" ht="12.75">
      <c r="C25" s="6">
        <f>SUM(C19:C24)</f>
        <v>6770</v>
      </c>
      <c r="D25" s="6">
        <f>SUM(D19:D24)</f>
        <v>8925</v>
      </c>
      <c r="E25" s="6"/>
      <c r="F25" s="6">
        <f>SUM(F19:F24)</f>
        <v>79863</v>
      </c>
      <c r="G25" s="6">
        <f>SUM(G19:G24)</f>
        <v>79927</v>
      </c>
      <c r="H25" s="13"/>
      <c r="I25" s="13"/>
    </row>
    <row r="26" spans="3:9" ht="12.75">
      <c r="C26" s="6"/>
      <c r="D26" s="6"/>
      <c r="E26" s="28"/>
      <c r="F26" s="28" t="s">
        <v>94</v>
      </c>
      <c r="G26" s="6"/>
      <c r="H26" s="13"/>
      <c r="I26" s="13"/>
    </row>
    <row r="27" spans="2:7" ht="12.75">
      <c r="B27" t="s">
        <v>10</v>
      </c>
      <c r="C27" s="28" t="s">
        <v>94</v>
      </c>
      <c r="D27" s="28" t="s">
        <v>94</v>
      </c>
      <c r="E27" s="28"/>
      <c r="F27" s="28" t="s">
        <v>94</v>
      </c>
      <c r="G27" s="28"/>
    </row>
    <row r="28" spans="2:9" ht="12.75">
      <c r="B28" t="s">
        <v>206</v>
      </c>
      <c r="C28" s="6">
        <v>20378</v>
      </c>
      <c r="D28" s="6">
        <v>21186</v>
      </c>
      <c r="E28" s="6"/>
      <c r="F28" s="6">
        <v>87554</v>
      </c>
      <c r="G28" s="6">
        <v>87554</v>
      </c>
      <c r="I28" s="13"/>
    </row>
    <row r="29" spans="2:7" ht="12.75">
      <c r="B29" t="s">
        <v>228</v>
      </c>
      <c r="C29" s="6">
        <v>64</v>
      </c>
      <c r="D29" s="6">
        <v>64</v>
      </c>
      <c r="E29" s="6"/>
      <c r="F29" s="6">
        <v>1018</v>
      </c>
      <c r="G29" s="6">
        <f>1018+64</f>
        <v>1082</v>
      </c>
    </row>
    <row r="30" spans="2:7" ht="12.75">
      <c r="B30" t="s">
        <v>229</v>
      </c>
      <c r="C30" s="6">
        <v>693</v>
      </c>
      <c r="D30" s="6">
        <v>775</v>
      </c>
      <c r="E30" s="6"/>
      <c r="F30" s="6"/>
      <c r="G30" s="6"/>
    </row>
    <row r="31" spans="2:7" ht="12.75">
      <c r="B31" t="s">
        <v>88</v>
      </c>
      <c r="C31" s="22">
        <v>42000</v>
      </c>
      <c r="D31" s="22">
        <v>42000</v>
      </c>
      <c r="E31" s="6"/>
      <c r="F31" s="6">
        <v>12000</v>
      </c>
      <c r="G31" s="6">
        <v>12000</v>
      </c>
    </row>
    <row r="32" spans="2:9" ht="12.75">
      <c r="B32" t="s">
        <v>11</v>
      </c>
      <c r="C32" s="6">
        <v>48936</v>
      </c>
      <c r="D32" s="6">
        <v>48910</v>
      </c>
      <c r="E32" s="6"/>
      <c r="F32" s="6">
        <f>47161+1077</f>
        <v>48238</v>
      </c>
      <c r="G32" s="6">
        <f>47161+1077</f>
        <v>48238</v>
      </c>
      <c r="H32" s="13"/>
      <c r="I32" s="13"/>
    </row>
    <row r="33" spans="2:8" ht="12.75">
      <c r="B33" t="s">
        <v>197</v>
      </c>
      <c r="C33" s="6">
        <v>0</v>
      </c>
      <c r="D33" s="6">
        <v>0</v>
      </c>
      <c r="E33" s="6"/>
      <c r="F33" s="6">
        <v>3</v>
      </c>
      <c r="G33" s="6">
        <v>3</v>
      </c>
      <c r="H33" s="13"/>
    </row>
    <row r="34" spans="2:8" ht="12.75">
      <c r="B34" t="s">
        <v>99</v>
      </c>
      <c r="C34" s="8">
        <v>11027</v>
      </c>
      <c r="D34" s="8">
        <v>10810</v>
      </c>
      <c r="E34" s="6"/>
      <c r="F34" s="8">
        <v>8846</v>
      </c>
      <c r="G34" s="8">
        <v>8846</v>
      </c>
      <c r="H34" s="13"/>
    </row>
    <row r="35" spans="2:9" ht="12.75">
      <c r="B35" s="13" t="s">
        <v>94</v>
      </c>
      <c r="C35" s="6">
        <f>SUM(C28:C34)</f>
        <v>123098</v>
      </c>
      <c r="D35" s="6">
        <f>SUM(D28:D34)</f>
        <v>123745</v>
      </c>
      <c r="E35" s="6"/>
      <c r="F35" s="6">
        <f>SUM(F28:F34)</f>
        <v>157659</v>
      </c>
      <c r="G35" s="6">
        <f>SUM(G28:G34)</f>
        <v>157723</v>
      </c>
      <c r="I35" s="13" t="s">
        <v>94</v>
      </c>
    </row>
    <row r="36" spans="3:7" ht="12.75">
      <c r="C36" s="6"/>
      <c r="D36" s="6"/>
      <c r="E36" s="6"/>
      <c r="F36" s="6"/>
      <c r="G36" s="6"/>
    </row>
    <row r="37" spans="2:7" ht="12.75">
      <c r="B37" s="4" t="s">
        <v>188</v>
      </c>
      <c r="C37" s="6">
        <f>+C25-C35</f>
        <v>-116328</v>
      </c>
      <c r="D37" s="6">
        <f>+D25-D35</f>
        <v>-114820</v>
      </c>
      <c r="E37" s="6"/>
      <c r="F37" s="6">
        <f>+F25-F35</f>
        <v>-77796</v>
      </c>
      <c r="G37" s="6">
        <f>+G25-G35</f>
        <v>-77796</v>
      </c>
    </row>
    <row r="38" spans="3:7" ht="12.75">
      <c r="C38" s="6"/>
      <c r="D38" s="6"/>
      <c r="E38" s="6"/>
      <c r="F38" s="6"/>
      <c r="G38" s="6"/>
    </row>
    <row r="39" spans="3:8" ht="13.5" thickBot="1">
      <c r="C39" s="10">
        <f>+C37+C38+SUM(C11:C16)</f>
        <v>-65539</v>
      </c>
      <c r="D39" s="10">
        <f>+D37+D38+SUM(D11:D16)</f>
        <v>-63482</v>
      </c>
      <c r="E39" s="6"/>
      <c r="F39" s="10">
        <f>+F37+F38+SUM(F11:F16)</f>
        <v>-4399</v>
      </c>
      <c r="G39" s="10">
        <f>+G37+G38+SUM(G11:G16)</f>
        <v>-4399</v>
      </c>
      <c r="H39" s="13" t="s">
        <v>94</v>
      </c>
    </row>
    <row r="40" spans="3:7" ht="13.5" thickTop="1">
      <c r="C40" s="6"/>
      <c r="D40" s="6"/>
      <c r="E40" s="6"/>
      <c r="F40" s="6"/>
      <c r="G40" s="6"/>
    </row>
    <row r="41" spans="2:7" ht="12.75">
      <c r="B41" t="s">
        <v>12</v>
      </c>
      <c r="C41" s="6">
        <v>43098</v>
      </c>
      <c r="D41" s="6">
        <v>43098</v>
      </c>
      <c r="E41" s="6"/>
      <c r="F41" s="6">
        <v>43098</v>
      </c>
      <c r="G41" s="6">
        <f>+C41</f>
        <v>43098</v>
      </c>
    </row>
    <row r="42" spans="2:7" ht="12.75">
      <c r="B42" t="s">
        <v>13</v>
      </c>
      <c r="C42" s="6"/>
      <c r="D42" s="6"/>
      <c r="E42" s="6"/>
      <c r="F42" s="6"/>
      <c r="G42" s="6"/>
    </row>
    <row r="43" spans="2:7" ht="12.75">
      <c r="B43" t="s">
        <v>14</v>
      </c>
      <c r="C43" s="6">
        <v>36665</v>
      </c>
      <c r="D43" s="6">
        <v>36665</v>
      </c>
      <c r="E43" s="6"/>
      <c r="F43" s="6">
        <f>+D43</f>
        <v>36665</v>
      </c>
      <c r="G43" s="6">
        <f>+C43</f>
        <v>36665</v>
      </c>
    </row>
    <row r="44" spans="2:9" ht="12.75">
      <c r="B44" t="s">
        <v>189</v>
      </c>
      <c r="C44" s="6">
        <v>-145302</v>
      </c>
      <c r="D44" s="6">
        <v>-143650</v>
      </c>
      <c r="E44" s="6"/>
      <c r="F44" s="6">
        <v>-114638</v>
      </c>
      <c r="G44" s="6">
        <v>-114638</v>
      </c>
      <c r="H44" s="28">
        <v>2890</v>
      </c>
      <c r="I44" s="13">
        <f>+E44+H44</f>
        <v>2890</v>
      </c>
    </row>
    <row r="45" spans="2:7" ht="12.75">
      <c r="B45" t="s">
        <v>87</v>
      </c>
      <c r="C45" s="8">
        <v>0</v>
      </c>
      <c r="D45" s="8">
        <v>405</v>
      </c>
      <c r="E45" s="6"/>
      <c r="F45" s="8">
        <f>ROUND('[1]TTHB (Board)'!Q47/1000,0)</f>
        <v>405</v>
      </c>
      <c r="G45" s="8">
        <v>405</v>
      </c>
    </row>
    <row r="46" spans="3:7" ht="12.75">
      <c r="C46" s="6">
        <f>SUM(C41:C45)</f>
        <v>-65539</v>
      </c>
      <c r="D46" s="6">
        <f>SUM(D41:D45)</f>
        <v>-63482</v>
      </c>
      <c r="E46" s="6"/>
      <c r="F46" s="6">
        <f>SUM(F41:F45)</f>
        <v>-34470</v>
      </c>
      <c r="G46" s="6">
        <f>SUM(G41:G45)</f>
        <v>-34470</v>
      </c>
    </row>
    <row r="47" spans="3:7" ht="12.75">
      <c r="C47" s="6"/>
      <c r="D47" s="6"/>
      <c r="E47" s="6"/>
      <c r="F47" s="6"/>
      <c r="G47" s="6"/>
    </row>
    <row r="48" spans="2:7" ht="12.75">
      <c r="B48" t="s">
        <v>96</v>
      </c>
      <c r="C48" s="6"/>
      <c r="D48" s="6"/>
      <c r="E48" s="6"/>
      <c r="F48" s="6">
        <v>30000</v>
      </c>
      <c r="G48" s="6">
        <f>+C48</f>
        <v>0</v>
      </c>
    </row>
    <row r="49" spans="2:8" ht="12.75">
      <c r="B49" t="s">
        <v>15</v>
      </c>
      <c r="C49" s="6">
        <v>0</v>
      </c>
      <c r="D49" s="6">
        <v>0</v>
      </c>
      <c r="E49" s="6"/>
      <c r="F49" s="6">
        <v>71</v>
      </c>
      <c r="G49" s="6">
        <v>71</v>
      </c>
      <c r="H49" t="s">
        <v>94</v>
      </c>
    </row>
    <row r="50" spans="2:7" ht="12.75">
      <c r="B50" t="s">
        <v>89</v>
      </c>
      <c r="C50" s="6">
        <v>0</v>
      </c>
      <c r="D50" s="6">
        <v>0</v>
      </c>
      <c r="E50" s="6"/>
      <c r="F50" s="6">
        <v>0</v>
      </c>
      <c r="G50" s="6">
        <v>0</v>
      </c>
    </row>
    <row r="51" spans="2:7" ht="13.5" thickBot="1">
      <c r="B51" t="s">
        <v>94</v>
      </c>
      <c r="C51" s="11">
        <f>SUM(C46:C50)</f>
        <v>-65539</v>
      </c>
      <c r="D51" s="11">
        <f>SUM(D46:D50)</f>
        <v>-63482</v>
      </c>
      <c r="E51" s="6"/>
      <c r="F51" s="11">
        <f>SUM(F46:F50)</f>
        <v>-4399</v>
      </c>
      <c r="G51" s="11">
        <f>SUM(G46:G50)</f>
        <v>-34399</v>
      </c>
    </row>
    <row r="52" spans="3:6" ht="13.5" thickTop="1">
      <c r="C52" s="13" t="s">
        <v>94</v>
      </c>
      <c r="D52" s="13" t="s">
        <v>94</v>
      </c>
      <c r="E52" s="28"/>
      <c r="F52" t="s">
        <v>94</v>
      </c>
    </row>
    <row r="53" spans="2:7" ht="12.75">
      <c r="B53" t="s">
        <v>63</v>
      </c>
      <c r="C53" s="36">
        <f>+C46/C41</f>
        <v>-1.5206970161028355</v>
      </c>
      <c r="D53" s="36">
        <f>+D46/D41</f>
        <v>-1.47296858322892</v>
      </c>
      <c r="E53" s="6"/>
      <c r="F53" s="36">
        <f>+F46/F41</f>
        <v>-0.799805095364054</v>
      </c>
      <c r="G53" s="36">
        <f>+G46/G41</f>
        <v>-0.799805095364054</v>
      </c>
    </row>
    <row r="54" spans="3:7" ht="12.75">
      <c r="C54" s="13"/>
      <c r="D54" s="13"/>
      <c r="E54" s="6"/>
      <c r="F54" s="13"/>
      <c r="G54" s="13"/>
    </row>
    <row r="55" ht="12.75">
      <c r="E55" s="6"/>
    </row>
    <row r="56" spans="2:7" ht="12.75">
      <c r="B56" t="s">
        <v>152</v>
      </c>
      <c r="C56" s="13">
        <f>SUM(C32+C34+C49+C48+C31)</f>
        <v>101963</v>
      </c>
      <c r="D56" s="13">
        <f>SUM(D32+D34+D49+D48+D31)</f>
        <v>101720</v>
      </c>
      <c r="E56" s="6"/>
      <c r="F56" s="13">
        <f>SUM(F32+F34+F49+F48+F31)</f>
        <v>99155</v>
      </c>
      <c r="G56" s="13">
        <f>SUM(G32+G34+G49+G48+G31)</f>
        <v>69155</v>
      </c>
    </row>
    <row r="57" spans="1:9" ht="12.75">
      <c r="A57" s="12"/>
      <c r="B57" s="12"/>
      <c r="C57" s="35"/>
      <c r="D57" s="35"/>
      <c r="E57" s="6"/>
      <c r="F57" s="35"/>
      <c r="G57" s="35"/>
      <c r="H57" s="12"/>
      <c r="I57" s="12"/>
    </row>
    <row r="58" spans="1:11" ht="12.75">
      <c r="A58" s="12"/>
      <c r="B58" s="99" t="s">
        <v>192</v>
      </c>
      <c r="C58" s="88"/>
      <c r="D58" s="88"/>
      <c r="E58" s="6"/>
      <c r="F58" s="88"/>
      <c r="G58" s="88"/>
      <c r="H58" s="88"/>
      <c r="I58" s="88"/>
      <c r="J58" s="88"/>
      <c r="K58" s="88"/>
    </row>
    <row r="59" spans="1:9" ht="12.75">
      <c r="A59" s="12"/>
      <c r="B59" s="93" t="s">
        <v>285</v>
      </c>
      <c r="C59" s="12"/>
      <c r="D59" s="12"/>
      <c r="E59" s="35"/>
      <c r="F59" s="12"/>
      <c r="G59" s="12"/>
      <c r="H59" s="12"/>
      <c r="I59" s="12"/>
    </row>
    <row r="60" spans="1:9" ht="12.75">
      <c r="A60" s="12"/>
      <c r="B60" s="93" t="s">
        <v>284</v>
      </c>
      <c r="C60" s="35"/>
      <c r="D60" s="35"/>
      <c r="E60" s="12"/>
      <c r="F60" s="35"/>
      <c r="G60" s="35"/>
      <c r="H60" s="12"/>
      <c r="I60" s="12"/>
    </row>
    <row r="61" spans="1:9" ht="12.75">
      <c r="A61" s="12"/>
      <c r="B61" s="12"/>
      <c r="C61" s="35"/>
      <c r="D61" s="35"/>
      <c r="E61" s="35"/>
      <c r="F61" s="35"/>
      <c r="G61" s="35"/>
      <c r="H61" s="12"/>
      <c r="I61" s="12"/>
    </row>
    <row r="62" spans="1:9" ht="12.75">
      <c r="A62" s="12"/>
      <c r="B62" s="12"/>
      <c r="C62" s="35"/>
      <c r="D62" s="35"/>
      <c r="E62" s="35"/>
      <c r="F62" s="35"/>
      <c r="G62" s="35"/>
      <c r="H62" s="12"/>
      <c r="I62" s="12"/>
    </row>
    <row r="63" spans="1:9" ht="12.75">
      <c r="A63" s="12"/>
      <c r="B63" s="12"/>
      <c r="C63" s="12"/>
      <c r="D63" s="12"/>
      <c r="E63" s="35"/>
      <c r="F63" s="12"/>
      <c r="G63" s="12"/>
      <c r="H63" s="12"/>
      <c r="I63" s="12"/>
    </row>
    <row r="64" spans="1:9" ht="12.75">
      <c r="A64" s="12"/>
      <c r="B64" s="12"/>
      <c r="C64" s="68"/>
      <c r="D64" s="68"/>
      <c r="E64" s="12"/>
      <c r="F64" s="68"/>
      <c r="G64" s="68"/>
      <c r="H64" s="12"/>
      <c r="I64" s="12"/>
    </row>
    <row r="65" spans="1:9" ht="12.75">
      <c r="A65" s="12"/>
      <c r="B65" s="12"/>
      <c r="C65" s="12"/>
      <c r="D65" s="12"/>
      <c r="E65" s="68"/>
      <c r="F65" s="12"/>
      <c r="G65" s="12"/>
      <c r="H65" s="12"/>
      <c r="I65" s="12"/>
    </row>
    <row r="66" spans="1:9" ht="12.75">
      <c r="A66" s="12"/>
      <c r="B66" s="12"/>
      <c r="C66" s="68"/>
      <c r="D66" s="68"/>
      <c r="E66" s="12"/>
      <c r="F66" s="68"/>
      <c r="G66" s="68"/>
      <c r="H66" s="12"/>
      <c r="I66" s="12"/>
    </row>
    <row r="67" spans="1:9" ht="12.75">
      <c r="A67" s="12"/>
      <c r="B67" s="12"/>
      <c r="C67" s="12"/>
      <c r="D67" s="12"/>
      <c r="E67" s="68"/>
      <c r="F67" s="12"/>
      <c r="G67" s="12"/>
      <c r="H67" s="12"/>
      <c r="I67" s="12"/>
    </row>
    <row r="68" spans="1:9" ht="12.75">
      <c r="A68" s="12"/>
      <c r="B68" s="12"/>
      <c r="C68" s="35"/>
      <c r="D68" s="35"/>
      <c r="E68" s="12"/>
      <c r="F68" s="12"/>
      <c r="G68" s="12"/>
      <c r="H68" s="12"/>
      <c r="I68" s="12"/>
    </row>
    <row r="69" spans="1:9" ht="12.75">
      <c r="A69" s="12"/>
      <c r="B69" s="12"/>
      <c r="C69" s="68"/>
      <c r="D69" s="68"/>
      <c r="E69" s="35"/>
      <c r="F69" s="12"/>
      <c r="G69" s="12"/>
      <c r="H69" s="12"/>
      <c r="I69" s="12"/>
    </row>
    <row r="70" spans="1:9" ht="12.75">
      <c r="A70" s="12"/>
      <c r="B70" s="12"/>
      <c r="C70" s="12"/>
      <c r="D70" s="12"/>
      <c r="E70" s="68"/>
      <c r="F70" s="12"/>
      <c r="G70" s="12"/>
      <c r="H70" s="12"/>
      <c r="I70" s="12"/>
    </row>
    <row r="71" spans="1:9" ht="12.75">
      <c r="A71" s="12"/>
      <c r="B71" s="12"/>
      <c r="C71" s="12"/>
      <c r="D71" s="12"/>
      <c r="E71" s="12"/>
      <c r="F71" s="12"/>
      <c r="G71" s="12"/>
      <c r="H71" s="12"/>
      <c r="I71" s="12"/>
    </row>
    <row r="72" spans="1:9" ht="12.75">
      <c r="A72" s="12"/>
      <c r="B72" s="12"/>
      <c r="C72" s="12"/>
      <c r="D72" s="12"/>
      <c r="E72" s="12"/>
      <c r="F72" s="12"/>
      <c r="G72" s="12"/>
      <c r="H72" s="12"/>
      <c r="I72" s="12"/>
    </row>
    <row r="73" ht="12.75">
      <c r="E73" s="12"/>
    </row>
  </sheetData>
  <mergeCells count="1">
    <mergeCell ref="H4:I4"/>
  </mergeCells>
  <printOptions/>
  <pageMargins left="1" right="1" top="1" bottom="1" header="0.5" footer="0.48"/>
  <pageSetup horizontalDpi="300" verticalDpi="300" orientation="portrait" paperSize="9" scale="75" r:id="rId1"/>
  <headerFooter alignWithMargins="0">
    <oddFooter>&amp;R&amp;9Q1'05 KLSE - Balance Sheet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Z168"/>
  <sheetViews>
    <sheetView zoomScale="82" zoomScaleNormal="82" workbookViewId="0" topLeftCell="A1">
      <selection activeCell="B1" sqref="B1"/>
    </sheetView>
  </sheetViews>
  <sheetFormatPr defaultColWidth="9.140625" defaultRowHeight="12.75"/>
  <cols>
    <col min="1" max="1" width="3.421875" style="0" customWidth="1"/>
    <col min="2" max="2" width="48.57421875" style="0" customWidth="1"/>
    <col min="3" max="3" width="15.421875" style="0" customWidth="1"/>
    <col min="4" max="4" width="15.421875" style="0" hidden="1" customWidth="1"/>
    <col min="5" max="5" width="15.421875" style="0" customWidth="1"/>
    <col min="6" max="6" width="0" style="0" hidden="1" customWidth="1"/>
    <col min="7" max="7" width="12.28125" style="12" hidden="1" customWidth="1"/>
    <col min="8" max="8" width="1.7109375" style="12" customWidth="1"/>
    <col min="9" max="9" width="1.421875" style="12" customWidth="1"/>
    <col min="10" max="10" width="1.1484375" style="12" customWidth="1"/>
    <col min="11" max="11" width="13.00390625" style="12" customWidth="1"/>
    <col min="12" max="12" width="1.28515625" style="12" customWidth="1"/>
    <col min="13" max="13" width="11.7109375" style="12" customWidth="1"/>
    <col min="14" max="14" width="1.28515625" style="12" customWidth="1"/>
    <col min="15" max="15" width="12.140625" style="12" customWidth="1"/>
    <col min="16" max="16" width="0.85546875" style="12" customWidth="1"/>
    <col min="17" max="17" width="9.140625" style="12" customWidth="1"/>
    <col min="18" max="18" width="0.85546875" style="12" customWidth="1"/>
    <col min="19" max="52" width="9.140625" style="12" customWidth="1"/>
  </cols>
  <sheetData>
    <row r="1" ht="12.75">
      <c r="B1" s="4" t="s">
        <v>170</v>
      </c>
    </row>
    <row r="3" spans="1:7" ht="12.75">
      <c r="A3" s="1" t="s">
        <v>130</v>
      </c>
      <c r="B3" s="1"/>
      <c r="C3" s="14"/>
      <c r="D3" s="14"/>
      <c r="E3" s="14"/>
      <c r="G3" s="47"/>
    </row>
    <row r="4" spans="1:7" ht="12.75">
      <c r="A4" s="1" t="s">
        <v>236</v>
      </c>
      <c r="B4" s="1"/>
      <c r="C4" s="2"/>
      <c r="D4" s="2"/>
      <c r="E4" s="2"/>
      <c r="G4" s="48"/>
    </row>
    <row r="5" spans="3:7" ht="12.75">
      <c r="C5" s="2"/>
      <c r="D5" s="2"/>
      <c r="E5" s="2"/>
      <c r="G5" s="48"/>
    </row>
    <row r="6" spans="3:17" ht="12.75">
      <c r="C6" s="91">
        <v>38442</v>
      </c>
      <c r="D6" s="91">
        <v>37986</v>
      </c>
      <c r="E6" s="91">
        <v>38352</v>
      </c>
      <c r="G6" s="48"/>
      <c r="K6" s="48"/>
      <c r="L6" s="46"/>
      <c r="M6" s="48"/>
      <c r="N6" s="46"/>
      <c r="O6" s="48"/>
      <c r="Q6" s="48"/>
    </row>
    <row r="7" spans="4:17" ht="12.75">
      <c r="D7" s="2" t="s">
        <v>172</v>
      </c>
      <c r="E7" s="2" t="s">
        <v>172</v>
      </c>
      <c r="G7" s="48"/>
      <c r="K7" s="48"/>
      <c r="L7" s="46"/>
      <c r="M7" s="48"/>
      <c r="N7" s="46"/>
      <c r="O7" s="48"/>
      <c r="Q7" s="48"/>
    </row>
    <row r="8" spans="3:17" ht="12.75">
      <c r="C8" s="18" t="s">
        <v>6</v>
      </c>
      <c r="D8" s="18" t="s">
        <v>6</v>
      </c>
      <c r="E8" s="18" t="s">
        <v>6</v>
      </c>
      <c r="G8" s="49"/>
      <c r="I8" s="48"/>
      <c r="K8" s="48"/>
      <c r="L8" s="46"/>
      <c r="M8" s="48"/>
      <c r="N8" s="46"/>
      <c r="O8" s="48"/>
      <c r="Q8" s="48"/>
    </row>
    <row r="9" spans="2:7" ht="12.75">
      <c r="B9" s="1" t="s">
        <v>105</v>
      </c>
      <c r="C9" s="2"/>
      <c r="D9" s="2"/>
      <c r="E9" s="2"/>
      <c r="G9" s="48"/>
    </row>
    <row r="10" spans="3:11" ht="12.75">
      <c r="C10" s="6"/>
      <c r="D10" s="6"/>
      <c r="E10" s="6"/>
      <c r="G10" s="9"/>
      <c r="K10" s="9"/>
    </row>
    <row r="11" spans="2:11" ht="12.75">
      <c r="B11" t="s">
        <v>128</v>
      </c>
      <c r="C11" s="6">
        <v>-1652</v>
      </c>
      <c r="D11" s="6"/>
      <c r="E11" s="6">
        <v>-29012</v>
      </c>
      <c r="G11" s="9"/>
      <c r="K11" s="9"/>
    </row>
    <row r="12" spans="3:11" ht="12.75">
      <c r="C12" s="6"/>
      <c r="D12" s="6"/>
      <c r="E12" s="6"/>
      <c r="G12" s="9"/>
      <c r="K12" s="9"/>
    </row>
    <row r="13" spans="2:11" ht="12.75">
      <c r="B13" t="s">
        <v>106</v>
      </c>
      <c r="C13" s="6"/>
      <c r="D13" s="6"/>
      <c r="E13" s="6"/>
      <c r="G13" s="9"/>
      <c r="K13" s="9"/>
    </row>
    <row r="14" spans="2:13" ht="12.75">
      <c r="B14" t="s">
        <v>256</v>
      </c>
      <c r="C14" s="6">
        <v>-447</v>
      </c>
      <c r="D14" s="6"/>
      <c r="E14" s="6">
        <v>-637</v>
      </c>
      <c r="G14" s="9"/>
      <c r="K14" s="9"/>
      <c r="M14" s="9"/>
    </row>
    <row r="15" spans="2:13" ht="12.75">
      <c r="B15" t="s">
        <v>118</v>
      </c>
      <c r="C15" s="6">
        <v>1067</v>
      </c>
      <c r="D15" s="6"/>
      <c r="E15" s="6">
        <v>7293</v>
      </c>
      <c r="F15" s="13" t="s">
        <v>94</v>
      </c>
      <c r="G15" s="9"/>
      <c r="K15" s="9"/>
      <c r="M15" s="35"/>
    </row>
    <row r="16" spans="2:13" ht="12.75">
      <c r="B16" t="s">
        <v>257</v>
      </c>
      <c r="C16" s="6">
        <v>0</v>
      </c>
      <c r="D16" s="6"/>
      <c r="E16" s="6">
        <v>1344</v>
      </c>
      <c r="F16" s="13" t="s">
        <v>94</v>
      </c>
      <c r="G16" s="9"/>
      <c r="K16" s="9"/>
      <c r="M16" s="35"/>
    </row>
    <row r="17" spans="2:13" ht="12.75">
      <c r="B17" t="s">
        <v>217</v>
      </c>
      <c r="C17" s="6"/>
      <c r="D17" s="6"/>
      <c r="E17" s="6">
        <v>6104</v>
      </c>
      <c r="F17" s="13">
        <f>SUM(C15:C17)+C47</f>
        <v>1067</v>
      </c>
      <c r="G17" s="50">
        <v>0</v>
      </c>
      <c r="K17" s="9"/>
      <c r="M17" s="35"/>
    </row>
    <row r="18" spans="2:13" ht="12.75">
      <c r="B18" t="s">
        <v>258</v>
      </c>
      <c r="C18" s="28"/>
      <c r="D18" s="6"/>
      <c r="E18" s="28">
        <v>-247</v>
      </c>
      <c r="G18" s="9"/>
      <c r="K18" s="9"/>
      <c r="M18" s="35"/>
    </row>
    <row r="19" spans="2:13" ht="12.75">
      <c r="B19" t="s">
        <v>199</v>
      </c>
      <c r="C19" s="6"/>
      <c r="D19" s="6"/>
      <c r="E19" s="6"/>
      <c r="F19" t="s">
        <v>94</v>
      </c>
      <c r="G19" s="9"/>
      <c r="K19" s="9"/>
      <c r="M19" s="35"/>
    </row>
    <row r="20" spans="2:13" ht="12.75">
      <c r="B20" t="s">
        <v>198</v>
      </c>
      <c r="C20" s="6">
        <v>-71</v>
      </c>
      <c r="D20" s="6"/>
      <c r="E20" s="6">
        <v>125</v>
      </c>
      <c r="F20" s="13" t="s">
        <v>94</v>
      </c>
      <c r="G20" s="50">
        <f>270-113</f>
        <v>157</v>
      </c>
      <c r="K20" s="9"/>
      <c r="M20" s="35"/>
    </row>
    <row r="21" spans="2:13" ht="12.75">
      <c r="B21" t="s">
        <v>196</v>
      </c>
      <c r="C21" s="50"/>
      <c r="D21" s="9"/>
      <c r="E21" s="9"/>
      <c r="G21" s="9"/>
      <c r="K21" s="9"/>
      <c r="M21" s="35"/>
    </row>
    <row r="22" spans="2:13" ht="12.75">
      <c r="B22" t="s">
        <v>219</v>
      </c>
      <c r="C22" s="50"/>
      <c r="D22" s="9"/>
      <c r="E22" s="9">
        <v>2088</v>
      </c>
      <c r="G22" s="9"/>
      <c r="K22" s="9"/>
      <c r="M22" s="35"/>
    </row>
    <row r="23" spans="2:13" ht="12.75">
      <c r="B23" t="s">
        <v>218</v>
      </c>
      <c r="C23" s="50"/>
      <c r="D23" s="9"/>
      <c r="E23" s="50"/>
      <c r="G23" s="9"/>
      <c r="K23" s="9"/>
      <c r="M23" s="35"/>
    </row>
    <row r="24" spans="2:13" ht="12.75">
      <c r="B24" t="s">
        <v>232</v>
      </c>
      <c r="C24" s="9">
        <v>0</v>
      </c>
      <c r="D24" s="9"/>
      <c r="E24" s="9">
        <v>3</v>
      </c>
      <c r="G24" s="9"/>
      <c r="K24" s="9"/>
      <c r="M24" s="35"/>
    </row>
    <row r="25" spans="2:13" ht="12.75">
      <c r="B25" t="s">
        <v>231</v>
      </c>
      <c r="C25" s="50">
        <v>-405</v>
      </c>
      <c r="D25" s="9"/>
      <c r="E25" s="9">
        <v>0</v>
      </c>
      <c r="G25" s="9"/>
      <c r="K25" s="9"/>
      <c r="M25" s="35"/>
    </row>
    <row r="26" spans="2:13" ht="12.75">
      <c r="B26" t="s">
        <v>149</v>
      </c>
      <c r="C26" s="9">
        <v>1077</v>
      </c>
      <c r="D26" s="22"/>
      <c r="E26" s="9">
        <v>6923</v>
      </c>
      <c r="G26" s="9"/>
      <c r="K26" s="9"/>
      <c r="M26" s="35"/>
    </row>
    <row r="27" spans="2:11" ht="12.75">
      <c r="B27" t="s">
        <v>94</v>
      </c>
      <c r="C27" s="118">
        <f>SUM(C14:C26)</f>
        <v>1221</v>
      </c>
      <c r="D27" s="118"/>
      <c r="E27" s="118">
        <f>SUM(E14:E26)</f>
        <v>22996</v>
      </c>
      <c r="G27" s="9"/>
      <c r="K27" s="9"/>
    </row>
    <row r="28" spans="2:11" ht="16.5" customHeight="1">
      <c r="B28" t="s">
        <v>259</v>
      </c>
      <c r="C28" s="6">
        <f>+C11+C27</f>
        <v>-431</v>
      </c>
      <c r="D28" s="6"/>
      <c r="E28" s="6">
        <f>+E11+E27</f>
        <v>-6016</v>
      </c>
      <c r="F28" t="s">
        <v>94</v>
      </c>
      <c r="G28" s="50" t="s">
        <v>94</v>
      </c>
      <c r="K28" s="35"/>
    </row>
    <row r="29" spans="3:11" ht="12.75">
      <c r="C29" s="6"/>
      <c r="D29" s="6"/>
      <c r="E29" s="6"/>
      <c r="F29" t="s">
        <v>94</v>
      </c>
      <c r="G29" s="9"/>
      <c r="K29" s="35"/>
    </row>
    <row r="30" spans="2:11" ht="12.75">
      <c r="B30" t="s">
        <v>180</v>
      </c>
      <c r="C30" s="37">
        <v>229</v>
      </c>
      <c r="D30" s="37"/>
      <c r="E30" s="37">
        <v>24714</v>
      </c>
      <c r="G30" s="9"/>
      <c r="K30" s="35"/>
    </row>
    <row r="31" spans="2:11" ht="12.75">
      <c r="B31" t="s">
        <v>209</v>
      </c>
      <c r="C31" s="38">
        <v>708</v>
      </c>
      <c r="D31" s="38"/>
      <c r="E31" s="38">
        <v>53125</v>
      </c>
      <c r="G31" s="9"/>
      <c r="K31" s="35"/>
    </row>
    <row r="32" spans="2:7" ht="12.75">
      <c r="B32" t="s">
        <v>179</v>
      </c>
      <c r="C32" s="38">
        <v>-808</v>
      </c>
      <c r="D32" s="38"/>
      <c r="E32" s="38">
        <v>-71128</v>
      </c>
      <c r="G32" s="9"/>
    </row>
    <row r="33" spans="2:15" ht="12.75">
      <c r="B33" t="s">
        <v>181</v>
      </c>
      <c r="C33" s="66">
        <v>-82</v>
      </c>
      <c r="D33" s="66"/>
      <c r="E33" s="66">
        <v>-243</v>
      </c>
      <c r="G33" s="9"/>
      <c r="I33" s="51"/>
      <c r="J33" s="51"/>
      <c r="K33" s="51"/>
      <c r="L33" s="51"/>
      <c r="M33" s="51"/>
      <c r="N33" s="51"/>
      <c r="O33" s="51"/>
    </row>
    <row r="34" spans="2:15" ht="12.75">
      <c r="B34" t="s">
        <v>182</v>
      </c>
      <c r="C34" s="66">
        <v>0</v>
      </c>
      <c r="D34" s="66"/>
      <c r="E34" s="66">
        <v>98</v>
      </c>
      <c r="G34" s="9"/>
      <c r="I34" s="51"/>
      <c r="J34" s="51"/>
      <c r="K34" s="51"/>
      <c r="L34" s="51"/>
      <c r="M34" s="51"/>
      <c r="N34" s="51"/>
      <c r="O34" s="51"/>
    </row>
    <row r="35" spans="2:15" ht="12.75">
      <c r="B35" t="s">
        <v>214</v>
      </c>
      <c r="C35" s="39">
        <v>0</v>
      </c>
      <c r="D35" s="39"/>
      <c r="E35" s="39">
        <v>10</v>
      </c>
      <c r="G35" s="9"/>
      <c r="I35" s="51"/>
      <c r="J35" s="51"/>
      <c r="K35" s="52"/>
      <c r="L35" s="51"/>
      <c r="M35" s="51"/>
      <c r="N35" s="51"/>
      <c r="O35" s="51"/>
    </row>
    <row r="36" spans="3:15" ht="7.5" customHeight="1">
      <c r="C36" s="6"/>
      <c r="D36" s="6"/>
      <c r="E36" s="6"/>
      <c r="G36" s="9"/>
      <c r="I36" s="51"/>
      <c r="J36" s="51"/>
      <c r="K36" s="52"/>
      <c r="L36" s="51"/>
      <c r="M36" s="51"/>
      <c r="N36" s="51"/>
      <c r="O36" s="51"/>
    </row>
    <row r="37" spans="2:15" ht="12.75">
      <c r="B37" t="s">
        <v>109</v>
      </c>
      <c r="C37" s="8">
        <f>SUM(C30:C35)</f>
        <v>47</v>
      </c>
      <c r="D37" s="6"/>
      <c r="E37" s="8">
        <f>SUM(E30:E35)</f>
        <v>6576</v>
      </c>
      <c r="G37" s="9"/>
      <c r="I37" s="51"/>
      <c r="J37" s="51"/>
      <c r="K37" s="52"/>
      <c r="L37" s="51"/>
      <c r="M37" s="51"/>
      <c r="N37" s="51"/>
      <c r="O37" s="51"/>
    </row>
    <row r="38" spans="2:17" ht="16.5" customHeight="1">
      <c r="B38" t="s">
        <v>260</v>
      </c>
      <c r="C38" s="6">
        <f>+C28+C37</f>
        <v>-384</v>
      </c>
      <c r="D38" s="6"/>
      <c r="E38" s="6">
        <f>+E28+E37</f>
        <v>560</v>
      </c>
      <c r="G38" s="9"/>
      <c r="I38" s="53"/>
      <c r="K38" s="52"/>
      <c r="O38" s="22"/>
      <c r="Q38" s="35"/>
    </row>
    <row r="39" spans="3:17" ht="12.75">
      <c r="C39" s="9"/>
      <c r="D39" s="9"/>
      <c r="E39" s="9"/>
      <c r="G39" s="9"/>
      <c r="I39" s="53"/>
      <c r="K39" s="53"/>
      <c r="Q39" s="35"/>
    </row>
    <row r="40" spans="2:15" ht="12.75">
      <c r="B40" t="s">
        <v>108</v>
      </c>
      <c r="C40" s="6">
        <v>0</v>
      </c>
      <c r="D40" s="6"/>
      <c r="E40" s="6">
        <v>-3</v>
      </c>
      <c r="G40" s="9"/>
      <c r="I40" s="54"/>
      <c r="K40" s="54"/>
      <c r="M40" s="55"/>
      <c r="N40" s="9"/>
      <c r="O40" s="54"/>
    </row>
    <row r="41" spans="2:15" ht="12.75">
      <c r="B41" t="s">
        <v>233</v>
      </c>
      <c r="C41" s="67">
        <v>63</v>
      </c>
      <c r="D41" s="67"/>
      <c r="E41" s="67">
        <v>190</v>
      </c>
      <c r="F41" s="13">
        <v>0</v>
      </c>
      <c r="G41" s="9"/>
      <c r="I41" s="54"/>
      <c r="K41" s="54"/>
      <c r="M41" s="54"/>
      <c r="N41" s="9"/>
      <c r="O41" s="54"/>
    </row>
    <row r="42" spans="2:15" ht="16.5" customHeight="1">
      <c r="B42" t="s">
        <v>261</v>
      </c>
      <c r="C42" s="6">
        <f>SUM(C38:C41)</f>
        <v>-321</v>
      </c>
      <c r="D42" s="6"/>
      <c r="E42" s="6">
        <f>SUM(E38:E41)</f>
        <v>747</v>
      </c>
      <c r="G42" s="9">
        <f>SUM(C40:C41)</f>
        <v>63</v>
      </c>
      <c r="I42" s="54"/>
      <c r="K42" s="54"/>
      <c r="M42" s="54"/>
      <c r="N42" s="9"/>
      <c r="O42" s="54"/>
    </row>
    <row r="43" spans="3:15" ht="12.75">
      <c r="C43" s="6"/>
      <c r="D43" s="6"/>
      <c r="E43" s="6"/>
      <c r="G43" s="9"/>
      <c r="I43" s="54"/>
      <c r="K43" s="54"/>
      <c r="M43" s="54"/>
      <c r="N43" s="9"/>
      <c r="O43" s="54"/>
    </row>
    <row r="44" spans="2:15" ht="12.75">
      <c r="B44" s="1" t="s">
        <v>110</v>
      </c>
      <c r="C44" s="6"/>
      <c r="D44" s="6"/>
      <c r="E44" s="6"/>
      <c r="G44" s="9"/>
      <c r="I44" s="54"/>
      <c r="K44" s="54"/>
      <c r="M44" s="54"/>
      <c r="N44" s="9"/>
      <c r="O44" s="54"/>
    </row>
    <row r="45" spans="2:15" ht="12.75">
      <c r="B45" t="s">
        <v>111</v>
      </c>
      <c r="C45" s="37"/>
      <c r="D45" s="37"/>
      <c r="E45" s="37"/>
      <c r="G45" s="9"/>
      <c r="I45" s="54"/>
      <c r="K45" s="54"/>
      <c r="M45" s="54"/>
      <c r="N45" s="9"/>
      <c r="O45" s="54"/>
    </row>
    <row r="46" spans="2:15" ht="12.75">
      <c r="B46" t="s">
        <v>193</v>
      </c>
      <c r="C46" s="38"/>
      <c r="D46" s="38"/>
      <c r="E46" s="38"/>
      <c r="G46" s="9"/>
      <c r="I46" s="54"/>
      <c r="K46" s="54"/>
      <c r="M46" s="54"/>
      <c r="O46" s="54"/>
    </row>
    <row r="47" spans="2:15" ht="12.75">
      <c r="B47" t="s">
        <v>112</v>
      </c>
      <c r="C47" s="66">
        <v>0</v>
      </c>
      <c r="D47" s="38"/>
      <c r="E47" s="38">
        <v>1040</v>
      </c>
      <c r="F47" s="13" t="s">
        <v>94</v>
      </c>
      <c r="G47" s="50" t="s">
        <v>94</v>
      </c>
      <c r="I47" s="54"/>
      <c r="K47" s="54"/>
      <c r="M47" s="54"/>
      <c r="O47" s="54"/>
    </row>
    <row r="48" spans="2:15" ht="12.75">
      <c r="B48" t="s">
        <v>194</v>
      </c>
      <c r="C48" s="38"/>
      <c r="D48" s="38"/>
      <c r="E48" s="38"/>
      <c r="G48" s="9"/>
      <c r="I48" s="54"/>
      <c r="K48" s="54"/>
      <c r="M48" s="54"/>
      <c r="O48" s="54"/>
    </row>
    <row r="49" spans="2:15" ht="12.75">
      <c r="B49" t="s">
        <v>184</v>
      </c>
      <c r="C49" s="39"/>
      <c r="D49" s="39"/>
      <c r="E49" s="39"/>
      <c r="G49" s="9"/>
      <c r="I49" s="9"/>
      <c r="K49" s="54"/>
      <c r="M49" s="9"/>
      <c r="O49" s="9"/>
    </row>
    <row r="50" spans="2:15" ht="7.5" customHeight="1">
      <c r="B50" s="13"/>
      <c r="C50" s="6"/>
      <c r="D50" s="6"/>
      <c r="E50" s="6"/>
      <c r="G50" s="9"/>
      <c r="I50" s="9"/>
      <c r="K50" s="9"/>
      <c r="M50" s="9"/>
      <c r="N50" s="9"/>
      <c r="O50" s="9"/>
    </row>
    <row r="51" spans="2:15" ht="12.75">
      <c r="B51" t="s">
        <v>262</v>
      </c>
      <c r="C51" s="6">
        <f>SUM(C45:C49)</f>
        <v>0</v>
      </c>
      <c r="D51" s="6"/>
      <c r="E51" s="6">
        <f>SUM(E45:E49)</f>
        <v>1040</v>
      </c>
      <c r="G51" s="9"/>
      <c r="I51" s="9"/>
      <c r="K51" s="9"/>
      <c r="M51" s="9"/>
      <c r="N51" s="9"/>
      <c r="O51" s="9"/>
    </row>
    <row r="52" spans="3:15" ht="12.75">
      <c r="C52" s="6"/>
      <c r="D52" s="6"/>
      <c r="E52" s="6"/>
      <c r="G52" s="9"/>
      <c r="I52" s="9"/>
      <c r="K52" s="9"/>
      <c r="M52" s="9"/>
      <c r="N52" s="9"/>
      <c r="O52" s="9"/>
    </row>
    <row r="53" spans="2:15" ht="12.75">
      <c r="B53" s="1" t="s">
        <v>113</v>
      </c>
      <c r="C53" s="6"/>
      <c r="D53" s="6"/>
      <c r="E53" s="6"/>
      <c r="G53" s="9"/>
      <c r="I53" s="22"/>
      <c r="K53" s="9"/>
      <c r="M53" s="9"/>
      <c r="N53" s="9"/>
      <c r="O53" s="9"/>
    </row>
    <row r="54" spans="2:15" ht="12.75">
      <c r="B54" s="13" t="s">
        <v>200</v>
      </c>
      <c r="C54" s="37">
        <v>0</v>
      </c>
      <c r="D54" s="9"/>
      <c r="E54" s="37">
        <v>1706</v>
      </c>
      <c r="G54" s="9"/>
      <c r="I54" s="32"/>
      <c r="J54" s="35"/>
      <c r="K54" s="9"/>
      <c r="M54" s="50"/>
      <c r="N54" s="9"/>
      <c r="O54" s="9"/>
    </row>
    <row r="55" spans="2:15" ht="12.75">
      <c r="B55" s="13" t="s">
        <v>234</v>
      </c>
      <c r="C55" s="66">
        <v>0</v>
      </c>
      <c r="D55" s="32"/>
      <c r="E55" s="38">
        <v>-1148</v>
      </c>
      <c r="G55" s="9"/>
      <c r="I55" s="32"/>
      <c r="J55" s="35"/>
      <c r="K55" s="9"/>
      <c r="M55" s="50"/>
      <c r="N55" s="9"/>
      <c r="O55" s="9"/>
    </row>
    <row r="56" spans="2:15" ht="12.75">
      <c r="B56" s="13" t="s">
        <v>235</v>
      </c>
      <c r="C56" s="66">
        <v>0</v>
      </c>
      <c r="D56" s="32"/>
      <c r="E56" s="38">
        <v>-1560</v>
      </c>
      <c r="G56" s="9"/>
      <c r="I56" s="32"/>
      <c r="J56" s="35"/>
      <c r="K56" s="9"/>
      <c r="M56" s="50"/>
      <c r="N56" s="9"/>
      <c r="O56" s="9"/>
    </row>
    <row r="57" spans="2:15" ht="12.75">
      <c r="B57" s="13" t="s">
        <v>185</v>
      </c>
      <c r="C57" s="38"/>
      <c r="D57" s="22"/>
      <c r="E57" s="38"/>
      <c r="G57" s="9"/>
      <c r="I57" s="32"/>
      <c r="J57" s="35"/>
      <c r="K57" s="9"/>
      <c r="M57" s="50"/>
      <c r="N57" s="9"/>
      <c r="O57" s="9"/>
    </row>
    <row r="58" spans="2:7" ht="12.75">
      <c r="B58" s="13" t="s">
        <v>107</v>
      </c>
      <c r="C58" s="39">
        <f>-1077+26</f>
        <v>-1051</v>
      </c>
      <c r="D58" s="8"/>
      <c r="E58" s="39">
        <v>-528</v>
      </c>
      <c r="G58" s="9"/>
    </row>
    <row r="59" spans="2:7" ht="16.5" customHeight="1">
      <c r="B59" s="13" t="s">
        <v>94</v>
      </c>
      <c r="C59" s="118">
        <f>SUM(C54:C58)</f>
        <v>-1051</v>
      </c>
      <c r="D59" s="118"/>
      <c r="E59" s="118">
        <f>SUM(E54:E58)</f>
        <v>-1530</v>
      </c>
      <c r="G59" s="9">
        <f>+C59+C26</f>
        <v>26</v>
      </c>
    </row>
    <row r="60" spans="3:7" ht="7.5" customHeight="1">
      <c r="C60" s="6"/>
      <c r="D60" s="6"/>
      <c r="E60" s="6"/>
      <c r="G60" s="9"/>
    </row>
    <row r="61" spans="2:7" ht="12.75">
      <c r="B61" t="s">
        <v>263</v>
      </c>
      <c r="C61" s="6">
        <f>+C42+C51+C59</f>
        <v>-1372</v>
      </c>
      <c r="D61" s="6"/>
      <c r="E61" s="6">
        <f>+E42+E51+E59</f>
        <v>257</v>
      </c>
      <c r="G61" s="9"/>
    </row>
    <row r="62" spans="3:7" ht="12.75">
      <c r="C62" s="6"/>
      <c r="D62" s="6"/>
      <c r="E62" s="6"/>
      <c r="G62" s="9"/>
    </row>
    <row r="63" spans="2:7" ht="12.75">
      <c r="B63" t="s">
        <v>115</v>
      </c>
      <c r="C63" s="6">
        <f>+E65</f>
        <v>-7943</v>
      </c>
      <c r="D63" s="6"/>
      <c r="E63" s="6">
        <v>-8200</v>
      </c>
      <c r="G63" s="9"/>
    </row>
    <row r="64" spans="1:52" s="4" customFormat="1" ht="12.75">
      <c r="A64"/>
      <c r="B64"/>
      <c r="C64" s="6"/>
      <c r="D64" s="6"/>
      <c r="E64" s="6"/>
      <c r="G64" s="9"/>
      <c r="H64" s="12"/>
      <c r="I64" s="9"/>
      <c r="J64" s="12"/>
      <c r="K64" s="12"/>
      <c r="L64" s="12"/>
      <c r="M64" s="12"/>
      <c r="N64" s="12"/>
      <c r="O64" s="12"/>
      <c r="P64" s="12"/>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row>
    <row r="65" spans="2:9" ht="13.5" thickBot="1">
      <c r="B65" t="s">
        <v>114</v>
      </c>
      <c r="C65" s="10">
        <f>SUM(C61:C64)</f>
        <v>-9315</v>
      </c>
      <c r="D65" s="10"/>
      <c r="E65" s="10">
        <f>SUM(E61:E64)</f>
        <v>-7943</v>
      </c>
      <c r="G65" s="9"/>
      <c r="I65" s="9"/>
    </row>
    <row r="66" spans="3:9" ht="13.5" thickTop="1">
      <c r="C66" s="6"/>
      <c r="D66" s="6"/>
      <c r="E66" s="6"/>
      <c r="G66" s="9"/>
      <c r="I66" s="9"/>
    </row>
    <row r="67" spans="2:9" ht="12.75">
      <c r="B67" s="86" t="s">
        <v>161</v>
      </c>
      <c r="C67" s="6"/>
      <c r="D67" s="6"/>
      <c r="E67" s="6"/>
      <c r="G67" s="9"/>
      <c r="I67" s="9"/>
    </row>
    <row r="68" spans="2:11" ht="12.75">
      <c r="B68" t="s">
        <v>150</v>
      </c>
      <c r="C68" s="6">
        <v>1712</v>
      </c>
      <c r="D68" s="6"/>
      <c r="E68" s="6">
        <v>2867</v>
      </c>
      <c r="G68" s="9"/>
      <c r="I68" s="9"/>
      <c r="K68" s="35"/>
    </row>
    <row r="69" spans="1:7" ht="12.75">
      <c r="A69" s="12"/>
      <c r="B69" s="12" t="s">
        <v>151</v>
      </c>
      <c r="C69" s="9">
        <v>-11027</v>
      </c>
      <c r="D69" s="9"/>
      <c r="E69" s="9">
        <v>-10810</v>
      </c>
      <c r="G69" s="9"/>
    </row>
    <row r="70" spans="1:15" ht="13.5" thickBot="1">
      <c r="A70" s="12"/>
      <c r="B70" s="12"/>
      <c r="C70" s="10">
        <f>SUM(C68:C69)</f>
        <v>-9315</v>
      </c>
      <c r="D70" s="10"/>
      <c r="E70" s="10">
        <f>SUM(E68:E69)</f>
        <v>-7943</v>
      </c>
      <c r="G70" s="9"/>
      <c r="H70" s="57"/>
      <c r="I70" s="34"/>
      <c r="J70" s="34"/>
      <c r="K70" s="34"/>
      <c r="O70" s="35"/>
    </row>
    <row r="71" spans="1:7" ht="13.5" thickTop="1">
      <c r="A71" s="12"/>
      <c r="B71" s="12"/>
      <c r="C71" s="9"/>
      <c r="D71" s="9"/>
      <c r="E71" s="9"/>
      <c r="G71" s="9"/>
    </row>
    <row r="72" spans="1:7" ht="12.75">
      <c r="A72" s="12"/>
      <c r="B72" s="12"/>
      <c r="C72" s="9"/>
      <c r="D72" s="9"/>
      <c r="E72" s="9"/>
      <c r="G72" s="9"/>
    </row>
    <row r="73" spans="1:15" ht="12.75">
      <c r="A73" s="57"/>
      <c r="B73" s="88" t="s">
        <v>190</v>
      </c>
      <c r="G73"/>
      <c r="H73"/>
      <c r="K73" s="35"/>
      <c r="M73" s="35"/>
      <c r="O73" s="35"/>
    </row>
    <row r="74" spans="1:17" ht="12.75">
      <c r="A74" s="56"/>
      <c r="B74" s="93" t="s">
        <v>237</v>
      </c>
      <c r="C74" s="12"/>
      <c r="D74" s="12"/>
      <c r="E74" s="12"/>
      <c r="H74" s="24"/>
      <c r="O74" s="35"/>
      <c r="Q74" s="35"/>
    </row>
    <row r="75" spans="1:8" ht="12.75">
      <c r="A75" s="4"/>
      <c r="H75" s="24"/>
    </row>
    <row r="76" spans="1:8" ht="12.75">
      <c r="A76" s="4"/>
      <c r="D76" t="s">
        <v>195</v>
      </c>
      <c r="H76" s="24"/>
    </row>
    <row r="77" spans="1:8" ht="12.75">
      <c r="A77" s="4"/>
      <c r="H77" s="24"/>
    </row>
    <row r="78" spans="1:8" ht="12.75">
      <c r="A78" s="4"/>
      <c r="B78" s="13"/>
      <c r="H78" s="24"/>
    </row>
    <row r="79" spans="1:8" ht="12.75">
      <c r="A79" s="4"/>
      <c r="H79" s="24"/>
    </row>
    <row r="80" spans="1:8" ht="12.75">
      <c r="A80" s="4"/>
      <c r="H80" s="24"/>
    </row>
    <row r="81" spans="1:8" ht="12.75">
      <c r="A81" s="4"/>
      <c r="H81" s="24"/>
    </row>
    <row r="82" spans="1:8" ht="12.75">
      <c r="A82" s="1"/>
      <c r="B82" s="29"/>
      <c r="C82" s="29"/>
      <c r="D82" s="29"/>
      <c r="E82" s="29"/>
      <c r="H82" s="24"/>
    </row>
    <row r="83" spans="1:2" ht="12.75">
      <c r="A83" s="1"/>
      <c r="B83" s="1"/>
    </row>
    <row r="90" spans="1:2" ht="12.75">
      <c r="A90" s="23"/>
      <c r="B90" s="1"/>
    </row>
    <row r="91" spans="1:11" ht="12.75">
      <c r="A91" s="1"/>
      <c r="B91" s="1"/>
      <c r="I91" s="58"/>
      <c r="K91" s="58"/>
    </row>
    <row r="92" spans="1:11" ht="12.75">
      <c r="A92" s="1"/>
      <c r="B92" s="1"/>
      <c r="I92" s="59"/>
      <c r="K92" s="59"/>
    </row>
    <row r="93" spans="1:11" ht="12.75">
      <c r="A93" s="1"/>
      <c r="B93" s="4"/>
      <c r="I93" s="59"/>
      <c r="K93" s="59"/>
    </row>
    <row r="94" spans="1:13" ht="12.75">
      <c r="A94" s="1"/>
      <c r="B94" s="5"/>
      <c r="I94" s="25"/>
      <c r="J94" s="26"/>
      <c r="K94" s="25"/>
      <c r="M94" s="35"/>
    </row>
    <row r="95" spans="1:13" ht="12.75">
      <c r="A95" s="1"/>
      <c r="B95" s="5"/>
      <c r="H95" s="35"/>
      <c r="I95" s="60"/>
      <c r="J95" s="26"/>
      <c r="K95" s="25"/>
      <c r="M95" s="35"/>
    </row>
    <row r="96" spans="1:13" ht="12.75">
      <c r="A96" s="1"/>
      <c r="B96" s="5"/>
      <c r="I96" s="25"/>
      <c r="J96" s="26"/>
      <c r="K96" s="25"/>
      <c r="M96" s="35"/>
    </row>
    <row r="97" spans="1:13" ht="12.75">
      <c r="A97" s="1"/>
      <c r="B97" s="4"/>
      <c r="I97" s="25"/>
      <c r="J97" s="26"/>
      <c r="K97" s="25"/>
      <c r="M97" s="35"/>
    </row>
    <row r="98" spans="2:13" ht="12.75">
      <c r="B98" s="5"/>
      <c r="I98" s="25"/>
      <c r="J98" s="26"/>
      <c r="K98" s="25"/>
      <c r="M98" s="35"/>
    </row>
    <row r="99" spans="2:13" ht="12.75">
      <c r="B99" s="5"/>
      <c r="I99" s="25"/>
      <c r="J99" s="26"/>
      <c r="K99" s="25"/>
      <c r="M99" s="35"/>
    </row>
    <row r="100" spans="2:13" ht="12.75">
      <c r="B100" s="5"/>
      <c r="I100" s="25"/>
      <c r="J100" s="26"/>
      <c r="K100" s="25"/>
      <c r="M100" s="35"/>
    </row>
    <row r="101" spans="2:9" ht="12.75">
      <c r="B101" s="5"/>
      <c r="I101" s="50"/>
    </row>
    <row r="102" spans="1:9" ht="12.75">
      <c r="A102" s="23"/>
      <c r="B102" s="1"/>
      <c r="I102" s="35"/>
    </row>
    <row r="103" spans="1:11" ht="12.75">
      <c r="A103" s="1"/>
      <c r="B103" s="1"/>
      <c r="I103" s="58"/>
      <c r="K103" s="58"/>
    </row>
    <row r="104" spans="1:11" ht="12.75">
      <c r="A104" s="1"/>
      <c r="B104" s="1"/>
      <c r="I104" s="59"/>
      <c r="K104" s="59"/>
    </row>
    <row r="105" spans="1:11" ht="12.75">
      <c r="A105" s="1"/>
      <c r="B105" s="4"/>
      <c r="C105" s="4"/>
      <c r="D105" s="4"/>
      <c r="E105" s="4"/>
      <c r="G105" s="56"/>
      <c r="H105" s="56"/>
      <c r="I105" s="34"/>
      <c r="K105" s="34"/>
    </row>
    <row r="106" spans="1:11" ht="12.75">
      <c r="A106" s="1"/>
      <c r="B106" s="4"/>
      <c r="C106" s="4"/>
      <c r="D106" s="4"/>
      <c r="E106" s="4"/>
      <c r="G106" s="56"/>
      <c r="H106" s="56"/>
      <c r="I106" s="34"/>
      <c r="K106" s="34"/>
    </row>
    <row r="107" spans="2:11" ht="12.75">
      <c r="B107" s="4"/>
      <c r="C107" s="4"/>
      <c r="D107" s="4"/>
      <c r="E107" s="4"/>
      <c r="G107" s="56"/>
      <c r="H107" s="56"/>
      <c r="I107" s="22"/>
      <c r="K107" s="22"/>
    </row>
    <row r="109" spans="1:2" ht="12.75">
      <c r="A109" s="1"/>
      <c r="B109" s="1"/>
    </row>
    <row r="110" spans="1:8" ht="12.75">
      <c r="A110" s="1"/>
      <c r="B110" s="4"/>
      <c r="C110" s="4"/>
      <c r="D110" s="4"/>
      <c r="E110" s="4"/>
      <c r="G110" s="56"/>
      <c r="H110" s="56"/>
    </row>
    <row r="111" spans="1:8" ht="12.75">
      <c r="A111" s="1"/>
      <c r="B111" s="4"/>
      <c r="C111" s="4"/>
      <c r="D111" s="4"/>
      <c r="E111" s="4"/>
      <c r="G111" s="56"/>
      <c r="H111" s="56"/>
    </row>
    <row r="112" spans="2:8" ht="12.75">
      <c r="B112" s="4"/>
      <c r="C112" s="4"/>
      <c r="D112" s="4"/>
      <c r="E112" s="4"/>
      <c r="G112" s="56"/>
      <c r="H112" s="56"/>
    </row>
    <row r="113" spans="1:8" ht="12.75">
      <c r="A113" s="1"/>
      <c r="B113" s="1"/>
      <c r="C113" s="4"/>
      <c r="D113" s="4"/>
      <c r="E113" s="4"/>
      <c r="G113" s="56"/>
      <c r="H113" s="56"/>
    </row>
    <row r="116" spans="1:2" ht="12.75">
      <c r="A116" s="1"/>
      <c r="B116" s="1"/>
    </row>
    <row r="117" spans="1:7" ht="12.75">
      <c r="A117" s="1"/>
      <c r="B117" s="4"/>
      <c r="C117" s="4"/>
      <c r="D117" s="4"/>
      <c r="E117" s="4"/>
      <c r="G117" s="56"/>
    </row>
    <row r="118" spans="1:14" ht="12.75">
      <c r="A118" s="1"/>
      <c r="B118" s="21"/>
      <c r="C118" s="21"/>
      <c r="D118" s="21"/>
      <c r="E118" s="21"/>
      <c r="G118" s="57"/>
      <c r="H118" s="34"/>
      <c r="I118" s="59"/>
      <c r="J118" s="59"/>
      <c r="K118" s="30"/>
      <c r="L118" s="59"/>
      <c r="M118" s="30"/>
      <c r="N118" s="7"/>
    </row>
    <row r="119" spans="1:14" ht="12.75">
      <c r="A119" s="1"/>
      <c r="B119" s="21"/>
      <c r="C119" s="21"/>
      <c r="D119" s="21"/>
      <c r="E119" s="21"/>
      <c r="G119" s="57"/>
      <c r="H119" s="34"/>
      <c r="I119" s="30"/>
      <c r="J119" s="59"/>
      <c r="K119" s="30"/>
      <c r="L119" s="59"/>
      <c r="M119" s="30"/>
      <c r="N119" s="7"/>
    </row>
    <row r="120" spans="1:14" ht="12.75">
      <c r="A120" s="1"/>
      <c r="B120" s="31"/>
      <c r="C120" s="21"/>
      <c r="D120" s="21"/>
      <c r="E120" s="21"/>
      <c r="G120" s="57"/>
      <c r="H120" s="34"/>
      <c r="I120" s="30"/>
      <c r="J120" s="34"/>
      <c r="K120" s="30"/>
      <c r="L120" s="34"/>
      <c r="M120" s="30"/>
      <c r="N120" s="7"/>
    </row>
    <row r="121" spans="1:14" ht="12.75">
      <c r="A121" s="1"/>
      <c r="B121" s="21"/>
      <c r="C121" s="21"/>
      <c r="D121" s="21"/>
      <c r="E121" s="21"/>
      <c r="G121" s="57"/>
      <c r="H121" s="30"/>
      <c r="I121" s="61"/>
      <c r="J121" s="25"/>
      <c r="K121" s="61"/>
      <c r="L121" s="25"/>
      <c r="M121" s="60"/>
      <c r="N121" s="25"/>
    </row>
    <row r="122" spans="1:15" ht="12.75">
      <c r="A122" s="1"/>
      <c r="B122" s="21"/>
      <c r="C122" s="21"/>
      <c r="D122" s="21"/>
      <c r="E122" s="21"/>
      <c r="G122" s="57"/>
      <c r="H122" s="30"/>
      <c r="I122" s="61"/>
      <c r="J122" s="25"/>
      <c r="K122" s="61"/>
      <c r="L122" s="25"/>
      <c r="M122" s="25"/>
      <c r="N122" s="25"/>
      <c r="O122" s="35"/>
    </row>
    <row r="123" spans="1:14" ht="12.75">
      <c r="A123" s="1"/>
      <c r="B123" s="21"/>
      <c r="C123" s="21"/>
      <c r="D123" s="21"/>
      <c r="E123" s="21"/>
      <c r="G123" s="57"/>
      <c r="H123" s="30"/>
      <c r="I123" s="25"/>
      <c r="J123" s="25"/>
      <c r="K123" s="25"/>
      <c r="L123" s="25"/>
      <c r="M123" s="25"/>
      <c r="N123" s="25"/>
    </row>
    <row r="124" spans="9:15" ht="12.75">
      <c r="I124" s="34"/>
      <c r="J124" s="34"/>
      <c r="K124" s="34"/>
      <c r="L124" s="34"/>
      <c r="M124" s="34"/>
      <c r="N124" s="34"/>
      <c r="O124" s="35"/>
    </row>
    <row r="125" spans="1:14" ht="12.75">
      <c r="A125" s="1"/>
      <c r="B125" s="4"/>
      <c r="C125" s="4"/>
      <c r="D125" s="4"/>
      <c r="E125" s="4"/>
      <c r="G125" s="56"/>
      <c r="H125" s="7"/>
      <c r="I125" s="62"/>
      <c r="J125" s="26"/>
      <c r="K125" s="62"/>
      <c r="L125" s="26"/>
      <c r="M125" s="26"/>
      <c r="N125" s="26"/>
    </row>
    <row r="126" spans="1:14" ht="12.75">
      <c r="A126" s="1"/>
      <c r="B126" s="15"/>
      <c r="C126" s="4"/>
      <c r="D126" s="4"/>
      <c r="E126" s="4"/>
      <c r="G126" s="56"/>
      <c r="I126" s="30"/>
      <c r="K126" s="30"/>
      <c r="M126" s="30"/>
      <c r="N126" s="26"/>
    </row>
    <row r="127" spans="1:14" ht="12.75">
      <c r="A127" s="1"/>
      <c r="B127" s="4"/>
      <c r="C127" s="4"/>
      <c r="D127" s="4"/>
      <c r="E127" s="4"/>
      <c r="G127" s="56"/>
      <c r="H127" s="7"/>
      <c r="I127" s="61"/>
      <c r="J127" s="25"/>
      <c r="K127" s="61"/>
      <c r="L127" s="25"/>
      <c r="M127" s="60"/>
      <c r="N127" s="26"/>
    </row>
    <row r="128" spans="2:14" ht="12.75">
      <c r="B128" s="4"/>
      <c r="C128" s="4"/>
      <c r="D128" s="4"/>
      <c r="E128" s="4"/>
      <c r="G128" s="56"/>
      <c r="H128" s="7"/>
      <c r="I128" s="61"/>
      <c r="J128" s="25"/>
      <c r="K128" s="61"/>
      <c r="L128" s="25"/>
      <c r="M128" s="25"/>
      <c r="N128" s="26"/>
    </row>
    <row r="129" spans="2:15" ht="12.75">
      <c r="B129" s="4"/>
      <c r="C129" s="4"/>
      <c r="D129" s="4"/>
      <c r="E129" s="4"/>
      <c r="G129" s="56"/>
      <c r="H129" s="56"/>
      <c r="I129" s="25"/>
      <c r="J129" s="25"/>
      <c r="K129" s="25"/>
      <c r="L129" s="25"/>
      <c r="M129" s="25"/>
      <c r="N129" s="26"/>
      <c r="O129" s="63"/>
    </row>
    <row r="131" spans="1:2" ht="12.75">
      <c r="A131" s="23"/>
      <c r="B131" s="1"/>
    </row>
    <row r="132" spans="1:11" ht="12.75">
      <c r="A132" s="1"/>
      <c r="B132" s="1"/>
      <c r="I132" s="53"/>
      <c r="K132" s="64"/>
    </row>
    <row r="133" spans="1:11" ht="12.75">
      <c r="A133" s="1"/>
      <c r="I133" s="7"/>
      <c r="K133" s="7"/>
    </row>
    <row r="134" spans="1:11" ht="12.75">
      <c r="A134" s="1"/>
      <c r="I134" s="65"/>
      <c r="K134" s="65"/>
    </row>
    <row r="135" spans="1:11" ht="12.75">
      <c r="A135" s="1"/>
      <c r="I135" s="7"/>
      <c r="K135" s="7"/>
    </row>
    <row r="136" spans="1:11" ht="12.75">
      <c r="A136" s="1"/>
      <c r="I136" s="22"/>
      <c r="K136" s="22"/>
    </row>
    <row r="137" spans="1:11" ht="12.75">
      <c r="A137" s="1"/>
      <c r="I137" s="17"/>
      <c r="K137" s="17"/>
    </row>
    <row r="138" spans="1:11" ht="12.75">
      <c r="A138" s="1"/>
      <c r="I138" s="17"/>
      <c r="K138" s="9"/>
    </row>
    <row r="139" spans="1:16" ht="12.75">
      <c r="A139" s="1"/>
      <c r="B139" s="19"/>
      <c r="C139" s="19"/>
      <c r="D139" s="19"/>
      <c r="E139" s="19"/>
      <c r="G139" s="34"/>
      <c r="H139" s="34"/>
      <c r="I139" s="33"/>
      <c r="J139" s="34"/>
      <c r="K139" s="22"/>
      <c r="L139" s="34"/>
      <c r="M139" s="34"/>
      <c r="N139" s="34"/>
      <c r="O139" s="34"/>
      <c r="P139" s="34"/>
    </row>
    <row r="140" spans="2:16" ht="12.75">
      <c r="B140" s="19"/>
      <c r="C140" s="19"/>
      <c r="D140" s="19"/>
      <c r="E140" s="19"/>
      <c r="G140" s="34"/>
      <c r="H140" s="34"/>
      <c r="I140" s="34"/>
      <c r="J140" s="34"/>
      <c r="K140" s="34"/>
      <c r="L140" s="34"/>
      <c r="M140" s="34"/>
      <c r="N140" s="34"/>
      <c r="O140" s="34"/>
      <c r="P140" s="34"/>
    </row>
    <row r="141" spans="2:16" ht="12.75">
      <c r="B141" s="19"/>
      <c r="C141" s="19"/>
      <c r="D141" s="19"/>
      <c r="E141" s="19"/>
      <c r="G141" s="34"/>
      <c r="H141" s="34"/>
      <c r="I141" s="34"/>
      <c r="J141" s="34"/>
      <c r="K141" s="34"/>
      <c r="L141" s="34"/>
      <c r="M141" s="34"/>
      <c r="N141" s="34"/>
      <c r="O141" s="34"/>
      <c r="P141" s="34"/>
    </row>
    <row r="142" spans="1:14" ht="12.75">
      <c r="A142" s="23"/>
      <c r="B142" s="1"/>
      <c r="K142" s="34"/>
      <c r="L142" s="34"/>
      <c r="M142" s="34"/>
      <c r="N142" s="34"/>
    </row>
    <row r="143" spans="1:16" ht="12.75">
      <c r="A143" s="1"/>
      <c r="B143" s="21"/>
      <c r="C143" s="19"/>
      <c r="D143" s="19"/>
      <c r="E143" s="19"/>
      <c r="G143" s="34"/>
      <c r="H143" s="34"/>
      <c r="I143" s="34"/>
      <c r="J143" s="34"/>
      <c r="K143" s="34"/>
      <c r="L143" s="34"/>
      <c r="M143" s="34"/>
      <c r="N143" s="34"/>
      <c r="O143" s="34"/>
      <c r="P143" s="34"/>
    </row>
    <row r="144" ht="12.75">
      <c r="B144" s="21"/>
    </row>
    <row r="145" spans="2:16" ht="12.75">
      <c r="B145" s="19"/>
      <c r="C145" s="19"/>
      <c r="D145" s="19"/>
      <c r="E145" s="19"/>
      <c r="G145" s="34"/>
      <c r="H145" s="34"/>
      <c r="I145" s="34"/>
      <c r="J145" s="34"/>
      <c r="K145" s="34"/>
      <c r="L145" s="34"/>
      <c r="M145" s="34"/>
      <c r="N145" s="34"/>
      <c r="O145" s="34"/>
      <c r="P145" s="34"/>
    </row>
    <row r="146" spans="2:16" ht="12.75">
      <c r="B146" s="19"/>
      <c r="C146" s="19"/>
      <c r="D146" s="19"/>
      <c r="E146" s="19"/>
      <c r="G146" s="34"/>
      <c r="H146" s="34"/>
      <c r="I146" s="34"/>
      <c r="J146" s="34"/>
      <c r="K146" s="34"/>
      <c r="L146" s="34"/>
      <c r="M146" s="34"/>
      <c r="N146" s="34"/>
      <c r="O146" s="34"/>
      <c r="P146" s="34"/>
    </row>
    <row r="147" spans="2:16" ht="12.75">
      <c r="B147" s="19"/>
      <c r="C147" s="19"/>
      <c r="D147" s="19"/>
      <c r="E147" s="19"/>
      <c r="G147" s="34"/>
      <c r="H147" s="34"/>
      <c r="I147" s="34"/>
      <c r="J147" s="34"/>
      <c r="K147" s="34"/>
      <c r="L147" s="34"/>
      <c r="M147" s="34"/>
      <c r="N147" s="34"/>
      <c r="O147" s="34"/>
      <c r="P147" s="34"/>
    </row>
    <row r="148" spans="1:14" ht="12.75">
      <c r="A148" s="1"/>
      <c r="B148" s="1"/>
      <c r="C148" s="19"/>
      <c r="D148" s="19"/>
      <c r="E148" s="19"/>
      <c r="K148" s="34"/>
      <c r="L148" s="34"/>
      <c r="M148" s="34"/>
      <c r="N148" s="34"/>
    </row>
    <row r="149" spans="2:14" ht="12.75">
      <c r="B149" s="19"/>
      <c r="C149" s="19"/>
      <c r="D149" s="19"/>
      <c r="E149" s="19"/>
      <c r="K149" s="34"/>
      <c r="L149" s="34"/>
      <c r="M149" s="34"/>
      <c r="N149" s="34"/>
    </row>
    <row r="150" spans="2:14" ht="12.75">
      <c r="B150" s="19"/>
      <c r="C150" s="19"/>
      <c r="D150" s="19"/>
      <c r="E150" s="19"/>
      <c r="K150" s="34"/>
      <c r="L150" s="34"/>
      <c r="M150" s="34"/>
      <c r="N150" s="34"/>
    </row>
    <row r="151" spans="2:14" ht="12.75">
      <c r="B151" s="19"/>
      <c r="C151" s="19"/>
      <c r="D151" s="19"/>
      <c r="E151" s="19"/>
      <c r="K151" s="34"/>
      <c r="L151" s="34"/>
      <c r="M151" s="34"/>
      <c r="N151" s="34"/>
    </row>
    <row r="152" spans="1:14" ht="12.75">
      <c r="A152" s="23"/>
      <c r="B152" s="1"/>
      <c r="K152" s="34"/>
      <c r="L152" s="34"/>
      <c r="M152" s="34"/>
      <c r="N152" s="34"/>
    </row>
    <row r="153" spans="2:14" ht="12.75">
      <c r="B153" s="19"/>
      <c r="C153" s="19"/>
      <c r="D153" s="19"/>
      <c r="E153" s="19"/>
      <c r="G153" s="34"/>
      <c r="H153" s="34"/>
      <c r="K153" s="34"/>
      <c r="L153" s="34"/>
      <c r="M153" s="34"/>
      <c r="N153" s="34"/>
    </row>
    <row r="154" spans="2:14" ht="12.75">
      <c r="B154" s="19"/>
      <c r="C154" s="19"/>
      <c r="D154" s="19"/>
      <c r="E154" s="19"/>
      <c r="G154" s="34"/>
      <c r="H154" s="34"/>
      <c r="K154" s="34"/>
      <c r="L154" s="34"/>
      <c r="M154" s="34"/>
      <c r="N154" s="34"/>
    </row>
    <row r="155" spans="2:14" ht="12.75">
      <c r="B155" s="19"/>
      <c r="C155" s="19"/>
      <c r="D155" s="19"/>
      <c r="E155" s="19"/>
      <c r="K155" s="34"/>
      <c r="L155" s="34"/>
      <c r="M155" s="34"/>
      <c r="N155" s="34"/>
    </row>
    <row r="156" spans="1:2" ht="12.75">
      <c r="A156" s="23"/>
      <c r="B156" s="1"/>
    </row>
    <row r="157" spans="2:16" ht="12.75">
      <c r="B157" s="19"/>
      <c r="C157" s="19"/>
      <c r="D157" s="19"/>
      <c r="E157" s="19"/>
      <c r="G157" s="34"/>
      <c r="H157" s="34"/>
      <c r="I157" s="34"/>
      <c r="J157" s="34"/>
      <c r="K157" s="34"/>
      <c r="L157" s="34"/>
      <c r="M157" s="34"/>
      <c r="N157" s="34"/>
      <c r="O157" s="34"/>
      <c r="P157" s="34"/>
    </row>
    <row r="158" spans="2:16" ht="12.75">
      <c r="B158" s="19"/>
      <c r="C158" s="19"/>
      <c r="D158" s="19"/>
      <c r="E158" s="19"/>
      <c r="G158" s="34"/>
      <c r="H158" s="34"/>
      <c r="I158" s="34"/>
      <c r="J158" s="34"/>
      <c r="K158" s="34"/>
      <c r="L158" s="34"/>
      <c r="M158" s="34"/>
      <c r="N158" s="34"/>
      <c r="O158" s="34"/>
      <c r="P158" s="34"/>
    </row>
    <row r="159" spans="2:16" ht="12.75">
      <c r="B159" s="19"/>
      <c r="C159" s="19"/>
      <c r="D159" s="19"/>
      <c r="E159" s="19"/>
      <c r="G159" s="34"/>
      <c r="H159" s="34"/>
      <c r="I159" s="34"/>
      <c r="J159" s="34"/>
      <c r="K159" s="34"/>
      <c r="L159" s="34"/>
      <c r="M159" s="34"/>
      <c r="N159" s="34"/>
      <c r="O159" s="34"/>
      <c r="P159" s="34"/>
    </row>
    <row r="160" spans="1:2" ht="12.75">
      <c r="A160" s="1"/>
      <c r="B160" s="1"/>
    </row>
    <row r="163" spans="1:2" ht="12.75">
      <c r="A163" s="1"/>
      <c r="B163" s="1"/>
    </row>
    <row r="164" ht="12.75">
      <c r="B164" s="27"/>
    </row>
    <row r="168" spans="3:5" ht="12.75">
      <c r="C168" s="16"/>
      <c r="D168" s="16"/>
      <c r="E168" s="16"/>
    </row>
  </sheetData>
  <printOptions/>
  <pageMargins left="1" right="1" top="1" bottom="1" header="0.36" footer="0.5"/>
  <pageSetup fitToHeight="1" fitToWidth="1" horizontalDpi="600" verticalDpi="600" orientation="portrait" paperSize="9" scale="74" r:id="rId1"/>
  <headerFooter alignWithMargins="0">
    <oddFooter>&amp;R&amp;9Q1 '05 KLSE - CashFlow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9"/>
  <sheetViews>
    <sheetView workbookViewId="0" topLeftCell="A1">
      <selection activeCell="B5" sqref="B5"/>
    </sheetView>
  </sheetViews>
  <sheetFormatPr defaultColWidth="9.140625" defaultRowHeight="12.75"/>
  <cols>
    <col min="1" max="1" width="3.140625" style="0" customWidth="1"/>
    <col min="2" max="2" width="32.57421875" style="0" customWidth="1"/>
    <col min="3" max="3" width="0.71875" style="0" customWidth="1"/>
    <col min="4" max="4" width="13.28125" style="0" bestFit="1" customWidth="1"/>
    <col min="5" max="5" width="1.28515625" style="0" customWidth="1"/>
    <col min="6" max="6" width="15.28125" style="0" customWidth="1"/>
    <col min="7" max="7" width="0.9921875" style="0" customWidth="1"/>
    <col min="8" max="8" width="16.140625" style="0" bestFit="1" customWidth="1"/>
    <col min="9" max="9" width="0.5625" style="0" customWidth="1"/>
    <col min="10" max="10" width="18.7109375" style="0" bestFit="1" customWidth="1"/>
    <col min="11" max="11" width="4.7109375" style="0" bestFit="1" customWidth="1"/>
    <col min="12" max="12" width="13.57421875" style="0" bestFit="1" customWidth="1"/>
    <col min="13" max="13" width="1.1484375" style="0" customWidth="1"/>
    <col min="14" max="14" width="13.28125" style="0" customWidth="1"/>
    <col min="15" max="15" width="4.00390625" style="0" customWidth="1"/>
    <col min="16" max="16" width="13.28125" style="0" customWidth="1"/>
    <col min="17" max="17" width="1.28515625" style="0" customWidth="1"/>
  </cols>
  <sheetData>
    <row r="1" ht="12.75">
      <c r="A1" s="1" t="s">
        <v>174</v>
      </c>
    </row>
    <row r="2" spans="1:2" ht="12.75">
      <c r="A2" s="1" t="s">
        <v>222</v>
      </c>
      <c r="B2" s="1"/>
    </row>
    <row r="3" spans="1:14" ht="12.75">
      <c r="A3" s="1"/>
      <c r="F3" s="131" t="s">
        <v>133</v>
      </c>
      <c r="G3" s="131"/>
      <c r="H3" s="131"/>
      <c r="I3" s="81"/>
      <c r="J3" s="81"/>
      <c r="N3" t="s">
        <v>94</v>
      </c>
    </row>
    <row r="4" spans="8:12" ht="12.75">
      <c r="H4" s="2" t="s">
        <v>157</v>
      </c>
      <c r="I4" s="2"/>
      <c r="J4" s="2" t="s">
        <v>159</v>
      </c>
      <c r="L4" s="2" t="s">
        <v>102</v>
      </c>
    </row>
    <row r="5" spans="4:14" ht="12.75">
      <c r="D5" s="2" t="s">
        <v>100</v>
      </c>
      <c r="F5" s="2" t="s">
        <v>101</v>
      </c>
      <c r="G5" s="2"/>
      <c r="H5" s="2" t="s">
        <v>158</v>
      </c>
      <c r="I5" s="83"/>
      <c r="J5" s="83" t="s">
        <v>160</v>
      </c>
      <c r="L5" s="2" t="s">
        <v>103</v>
      </c>
      <c r="N5" s="2" t="s">
        <v>104</v>
      </c>
    </row>
    <row r="6" spans="4:14" ht="12.75">
      <c r="D6" s="20" t="s">
        <v>6</v>
      </c>
      <c r="E6" s="20"/>
      <c r="F6" s="20" t="s">
        <v>6</v>
      </c>
      <c r="G6" s="20"/>
      <c r="H6" s="20" t="s">
        <v>6</v>
      </c>
      <c r="I6" s="20"/>
      <c r="J6" s="20" t="s">
        <v>6</v>
      </c>
      <c r="K6" s="20"/>
      <c r="L6" s="20" t="s">
        <v>6</v>
      </c>
      <c r="M6" s="20"/>
      <c r="N6" s="20" t="s">
        <v>6</v>
      </c>
    </row>
    <row r="7" spans="2:14" ht="12.75">
      <c r="B7" s="84">
        <v>2005</v>
      </c>
      <c r="D7" s="20"/>
      <c r="E7" s="20"/>
      <c r="F7" s="20"/>
      <c r="G7" s="20"/>
      <c r="H7" s="20"/>
      <c r="I7" s="20"/>
      <c r="J7" s="20"/>
      <c r="K7" s="20"/>
      <c r="L7" s="20"/>
      <c r="M7" s="20"/>
      <c r="N7" s="20"/>
    </row>
    <row r="8" spans="2:14" ht="12.75">
      <c r="B8" t="s">
        <v>220</v>
      </c>
      <c r="D8" s="123">
        <f>+D16</f>
        <v>43098</v>
      </c>
      <c r="E8" s="20"/>
      <c r="F8" s="123">
        <f>+F16</f>
        <v>36665</v>
      </c>
      <c r="G8" s="20"/>
      <c r="H8" s="20"/>
      <c r="I8" s="20"/>
      <c r="J8" s="123">
        <f>+J16</f>
        <v>405</v>
      </c>
      <c r="K8" s="20"/>
      <c r="L8" s="123">
        <v>-143650</v>
      </c>
      <c r="M8" s="20"/>
      <c r="N8" s="123">
        <f>SUM(D8:L8)</f>
        <v>-63482</v>
      </c>
    </row>
    <row r="9" spans="4:14" ht="12.75">
      <c r="D9" s="20"/>
      <c r="E9" s="20"/>
      <c r="F9" s="20"/>
      <c r="G9" s="20"/>
      <c r="H9" s="20"/>
      <c r="I9" s="20"/>
      <c r="J9" s="20"/>
      <c r="K9" s="20"/>
      <c r="L9" s="20"/>
      <c r="M9" s="20"/>
      <c r="N9" s="20"/>
    </row>
    <row r="10" spans="2:14" ht="12.75">
      <c r="B10" t="s">
        <v>205</v>
      </c>
      <c r="D10" s="20"/>
      <c r="E10" s="20"/>
      <c r="F10" s="20"/>
      <c r="G10" s="20"/>
      <c r="H10" s="20"/>
      <c r="I10" s="20"/>
      <c r="J10" s="125"/>
      <c r="K10" s="20"/>
      <c r="L10" s="125">
        <f>-2057</f>
        <v>-2057</v>
      </c>
      <c r="M10" s="20"/>
      <c r="N10" s="123">
        <f>SUM(D10:L10)</f>
        <v>-2057</v>
      </c>
    </row>
    <row r="11" spans="2:14" ht="12.75">
      <c r="B11" t="s">
        <v>231</v>
      </c>
      <c r="D11" s="20"/>
      <c r="E11" s="20"/>
      <c r="F11" s="20"/>
      <c r="G11" s="20"/>
      <c r="H11" s="20"/>
      <c r="I11" s="20"/>
      <c r="J11" s="125">
        <v>-405</v>
      </c>
      <c r="K11" s="20"/>
      <c r="L11" s="125">
        <v>405</v>
      </c>
      <c r="M11" s="20"/>
      <c r="N11" s="123">
        <v>0</v>
      </c>
    </row>
    <row r="12" spans="4:14" ht="12.75">
      <c r="D12" s="20"/>
      <c r="E12" s="20"/>
      <c r="F12" s="20"/>
      <c r="G12" s="20"/>
      <c r="H12" s="20"/>
      <c r="I12" s="20"/>
      <c r="J12" s="20"/>
      <c r="K12" s="20"/>
      <c r="L12" s="20"/>
      <c r="M12" s="20"/>
      <c r="N12" s="20"/>
    </row>
    <row r="13" spans="2:14" ht="13.5" thickBot="1">
      <c r="B13" t="s">
        <v>221</v>
      </c>
      <c r="D13" s="124">
        <f>+D8</f>
        <v>43098</v>
      </c>
      <c r="E13" s="122"/>
      <c r="F13" s="124">
        <f>+F8</f>
        <v>36665</v>
      </c>
      <c r="G13" s="122"/>
      <c r="H13" s="122"/>
      <c r="I13" s="122"/>
      <c r="J13" s="124">
        <f>SUM(J8:J12)</f>
        <v>0</v>
      </c>
      <c r="K13" s="122"/>
      <c r="L13" s="124">
        <f>SUM(L8:L12)</f>
        <v>-145302</v>
      </c>
      <c r="M13" s="122"/>
      <c r="N13" s="124">
        <f>SUM(D13:L13)</f>
        <v>-65539</v>
      </c>
    </row>
    <row r="14" spans="4:14" ht="13.5" thickTop="1">
      <c r="D14" s="20"/>
      <c r="E14" s="20"/>
      <c r="F14" s="20"/>
      <c r="G14" s="20"/>
      <c r="H14" s="20"/>
      <c r="I14" s="20"/>
      <c r="J14" s="20"/>
      <c r="K14" s="20"/>
      <c r="L14" s="20"/>
      <c r="M14" s="20"/>
      <c r="N14" s="20"/>
    </row>
    <row r="15" spans="2:14" ht="12.75">
      <c r="B15" s="84">
        <v>2004</v>
      </c>
      <c r="F15" s="6">
        <f aca="true" t="shared" si="0" ref="F15:N15">+F22</f>
        <v>0</v>
      </c>
      <c r="G15" s="6">
        <f t="shared" si="0"/>
        <v>0</v>
      </c>
      <c r="H15" s="6">
        <f t="shared" si="0"/>
        <v>0</v>
      </c>
      <c r="I15" s="6">
        <f t="shared" si="0"/>
        <v>0</v>
      </c>
      <c r="J15" s="6">
        <f t="shared" si="0"/>
        <v>0</v>
      </c>
      <c r="K15" s="6">
        <f t="shared" si="0"/>
        <v>0</v>
      </c>
      <c r="L15" s="6">
        <f t="shared" si="0"/>
        <v>0</v>
      </c>
      <c r="M15" s="6">
        <f t="shared" si="0"/>
        <v>0</v>
      </c>
      <c r="N15" s="6">
        <f t="shared" si="0"/>
        <v>0</v>
      </c>
    </row>
    <row r="16" spans="2:14" ht="12.75">
      <c r="B16" t="s">
        <v>210</v>
      </c>
      <c r="D16" s="6">
        <f>+D23</f>
        <v>43098</v>
      </c>
      <c r="E16" s="6"/>
      <c r="F16" s="6">
        <f aca="true" t="shared" si="1" ref="F16:K16">+F23</f>
        <v>36665</v>
      </c>
      <c r="G16" s="6">
        <f t="shared" si="1"/>
        <v>0</v>
      </c>
      <c r="H16" s="6">
        <f t="shared" si="1"/>
        <v>0</v>
      </c>
      <c r="I16" s="6">
        <f t="shared" si="1"/>
        <v>0</v>
      </c>
      <c r="J16" s="6">
        <f t="shared" si="1"/>
        <v>405</v>
      </c>
      <c r="K16" s="6">
        <f t="shared" si="1"/>
        <v>0</v>
      </c>
      <c r="L16" s="6">
        <v>-114638</v>
      </c>
      <c r="M16" s="6">
        <f>+M23</f>
        <v>0</v>
      </c>
      <c r="N16" s="6">
        <v>-34470</v>
      </c>
    </row>
    <row r="17" spans="4:14" ht="12.75">
      <c r="D17" s="36"/>
      <c r="E17" s="36"/>
      <c r="F17" s="36"/>
      <c r="G17" s="36"/>
      <c r="H17" s="36"/>
      <c r="I17" s="36"/>
      <c r="J17" s="36"/>
      <c r="K17" s="36"/>
      <c r="L17" s="36"/>
      <c r="M17" s="36"/>
      <c r="N17" s="36"/>
    </row>
    <row r="18" spans="2:14" ht="12.75">
      <c r="B18" t="s">
        <v>148</v>
      </c>
      <c r="D18" s="6">
        <v>0</v>
      </c>
      <c r="E18" s="36"/>
      <c r="F18" s="6">
        <v>0</v>
      </c>
      <c r="G18" s="36"/>
      <c r="H18" s="36">
        <v>0</v>
      </c>
      <c r="I18" s="36"/>
      <c r="J18" s="117">
        <v>0</v>
      </c>
      <c r="K18" s="36"/>
      <c r="L18" s="121">
        <v>-29012</v>
      </c>
      <c r="M18" s="120" t="s">
        <v>94</v>
      </c>
      <c r="N18" s="28">
        <f>+L18</f>
        <v>-29012</v>
      </c>
    </row>
    <row r="19" spans="4:14" ht="12.75">
      <c r="D19" s="36"/>
      <c r="E19" s="36"/>
      <c r="F19" s="36"/>
      <c r="G19" s="36"/>
      <c r="H19" s="36"/>
      <c r="I19" s="36"/>
      <c r="J19" s="36"/>
      <c r="K19" s="36"/>
      <c r="L19" s="36"/>
      <c r="M19" s="36"/>
      <c r="N19" s="36"/>
    </row>
    <row r="20" spans="2:14" ht="13.5" thickBot="1">
      <c r="B20" t="s">
        <v>215</v>
      </c>
      <c r="D20" s="10">
        <f>SUM(D16:D18)</f>
        <v>43098</v>
      </c>
      <c r="E20" s="10"/>
      <c r="F20" s="10">
        <f>SUM(F16:F18)</f>
        <v>36665</v>
      </c>
      <c r="G20" s="10"/>
      <c r="H20" s="10">
        <f>SUM(H16:H18)</f>
        <v>0</v>
      </c>
      <c r="I20" s="10">
        <f>SUM(I16:I18)</f>
        <v>0</v>
      </c>
      <c r="J20" s="10">
        <v>405</v>
      </c>
      <c r="K20" s="10"/>
      <c r="L20" s="10">
        <f>SUM(L16:L18)</f>
        <v>-143650</v>
      </c>
      <c r="M20" s="10"/>
      <c r="N20" s="10">
        <f>SUM(N16:N18)</f>
        <v>-63482</v>
      </c>
    </row>
    <row r="21" spans="4:14" ht="13.5" hidden="1" thickTop="1">
      <c r="D21" s="20"/>
      <c r="E21" s="20"/>
      <c r="F21" s="20"/>
      <c r="G21" s="20"/>
      <c r="H21" s="20"/>
      <c r="I21" s="20"/>
      <c r="J21" s="20"/>
      <c r="K21" s="20"/>
      <c r="L21" s="20"/>
      <c r="M21" s="20"/>
      <c r="N21" s="20"/>
    </row>
    <row r="22" spans="2:14" ht="12.75" hidden="1">
      <c r="B22" s="84">
        <v>2004</v>
      </c>
      <c r="F22" s="6">
        <f aca="true" t="shared" si="2" ref="F22:N22">+F29</f>
        <v>0</v>
      </c>
      <c r="G22" s="6">
        <f t="shared" si="2"/>
        <v>0</v>
      </c>
      <c r="H22" s="6">
        <f t="shared" si="2"/>
        <v>0</v>
      </c>
      <c r="I22" s="6">
        <f t="shared" si="2"/>
        <v>0</v>
      </c>
      <c r="J22" s="6">
        <f t="shared" si="2"/>
        <v>0</v>
      </c>
      <c r="K22" s="6">
        <f t="shared" si="2"/>
        <v>0</v>
      </c>
      <c r="L22" s="6">
        <f t="shared" si="2"/>
        <v>0</v>
      </c>
      <c r="M22" s="6">
        <f t="shared" si="2"/>
        <v>0</v>
      </c>
      <c r="N22" s="6">
        <f t="shared" si="2"/>
        <v>0</v>
      </c>
    </row>
    <row r="23" spans="2:14" ht="12.75" hidden="1">
      <c r="B23" t="s">
        <v>212</v>
      </c>
      <c r="D23" s="6">
        <f>+D30</f>
        <v>43098</v>
      </c>
      <c r="E23" s="6"/>
      <c r="F23" s="6">
        <f aca="true" t="shared" si="3" ref="F23:M23">+F30</f>
        <v>36665</v>
      </c>
      <c r="G23" s="6">
        <f t="shared" si="3"/>
        <v>0</v>
      </c>
      <c r="H23" s="6">
        <f t="shared" si="3"/>
        <v>0</v>
      </c>
      <c r="I23" s="6">
        <f t="shared" si="3"/>
        <v>0</v>
      </c>
      <c r="J23" s="6">
        <f t="shared" si="3"/>
        <v>405</v>
      </c>
      <c r="K23" s="6">
        <f t="shared" si="3"/>
        <v>0</v>
      </c>
      <c r="L23" s="6">
        <f>+L34</f>
        <v>-117534</v>
      </c>
      <c r="M23" s="6">
        <f t="shared" si="3"/>
        <v>0</v>
      </c>
      <c r="N23" s="6">
        <f>+N34</f>
        <v>-37366</v>
      </c>
    </row>
    <row r="24" spans="4:14" ht="12.75" hidden="1">
      <c r="D24" s="36"/>
      <c r="E24" s="36"/>
      <c r="F24" s="36"/>
      <c r="G24" s="36"/>
      <c r="H24" s="36"/>
      <c r="I24" s="36"/>
      <c r="J24" s="36"/>
      <c r="K24" s="36"/>
      <c r="L24" s="36"/>
      <c r="M24" s="36"/>
      <c r="N24" s="36"/>
    </row>
    <row r="25" spans="2:14" ht="12.75" hidden="1">
      <c r="B25" t="s">
        <v>205</v>
      </c>
      <c r="D25" s="6">
        <v>0</v>
      </c>
      <c r="E25" s="36"/>
      <c r="F25" s="6">
        <v>0</v>
      </c>
      <c r="G25" s="36"/>
      <c r="H25" s="36">
        <v>0</v>
      </c>
      <c r="I25" s="36"/>
      <c r="J25" s="117">
        <v>0</v>
      </c>
      <c r="K25" s="36"/>
      <c r="L25" s="6">
        <v>-2408</v>
      </c>
      <c r="M25" s="36"/>
      <c r="N25" s="6">
        <f>SUM(D25:L25)</f>
        <v>-2408</v>
      </c>
    </row>
    <row r="26" spans="4:14" ht="12.75" hidden="1">
      <c r="D26" s="36"/>
      <c r="E26" s="36"/>
      <c r="F26" s="36"/>
      <c r="G26" s="36"/>
      <c r="H26" s="36"/>
      <c r="I26" s="36"/>
      <c r="J26" s="36"/>
      <c r="K26" s="36"/>
      <c r="L26" s="36"/>
      <c r="M26" s="36"/>
      <c r="N26" s="36"/>
    </row>
    <row r="27" spans="2:14" ht="13.5" hidden="1" thickBot="1">
      <c r="B27" t="s">
        <v>207</v>
      </c>
      <c r="D27" s="10">
        <f>SUM(D23:D25)</f>
        <v>43098</v>
      </c>
      <c r="E27" s="10"/>
      <c r="F27" s="10">
        <f>SUM(F23:F25)</f>
        <v>36665</v>
      </c>
      <c r="G27" s="10"/>
      <c r="H27" s="10">
        <f>SUM(H23:H25)</f>
        <v>0</v>
      </c>
      <c r="I27" s="10">
        <f>SUM(I23:I25)</f>
        <v>0</v>
      </c>
      <c r="J27" s="10">
        <v>405</v>
      </c>
      <c r="K27" s="10"/>
      <c r="L27" s="10">
        <f>SUM(L23:L25)</f>
        <v>-119942</v>
      </c>
      <c r="M27" s="10"/>
      <c r="N27" s="10">
        <f>SUM(N23:N25)</f>
        <v>-39774</v>
      </c>
    </row>
    <row r="28" spans="4:14" ht="13.5" hidden="1" thickTop="1">
      <c r="D28" s="20"/>
      <c r="E28" s="20"/>
      <c r="F28" s="20"/>
      <c r="G28" s="20"/>
      <c r="H28" s="20"/>
      <c r="I28" s="20"/>
      <c r="J28" s="20"/>
      <c r="K28" s="20"/>
      <c r="L28" s="20"/>
      <c r="M28" s="20"/>
      <c r="N28" s="20"/>
    </row>
    <row r="29" ht="12.75" hidden="1">
      <c r="B29" s="84">
        <v>2004</v>
      </c>
    </row>
    <row r="30" spans="2:14" ht="12.75" hidden="1">
      <c r="B30" t="s">
        <v>210</v>
      </c>
      <c r="D30" s="6">
        <f>D44</f>
        <v>43098</v>
      </c>
      <c r="E30" s="6"/>
      <c r="F30" s="6">
        <f>F44</f>
        <v>36665</v>
      </c>
      <c r="G30" s="6"/>
      <c r="H30" s="6">
        <f>H44</f>
        <v>0</v>
      </c>
      <c r="I30" s="6"/>
      <c r="J30" s="6">
        <f>J44</f>
        <v>405</v>
      </c>
      <c r="K30" s="6"/>
      <c r="L30" s="6">
        <f>L44</f>
        <v>-114638</v>
      </c>
      <c r="M30" s="6"/>
      <c r="N30" s="6">
        <f>SUM(D30:L30)</f>
        <v>-34470</v>
      </c>
    </row>
    <row r="31" spans="4:14" ht="12.75" hidden="1">
      <c r="D31" s="36"/>
      <c r="E31" s="36"/>
      <c r="F31" s="36"/>
      <c r="G31" s="36"/>
      <c r="H31" s="36"/>
      <c r="I31" s="36"/>
      <c r="J31" s="36"/>
      <c r="K31" s="36"/>
      <c r="L31" s="36"/>
      <c r="M31" s="36"/>
      <c r="N31" s="36"/>
    </row>
    <row r="32" spans="2:14" ht="12.75" hidden="1">
      <c r="B32" t="s">
        <v>205</v>
      </c>
      <c r="D32" s="6">
        <v>0</v>
      </c>
      <c r="E32" s="36"/>
      <c r="F32" s="6">
        <v>0</v>
      </c>
      <c r="G32" s="36"/>
      <c r="H32" s="36">
        <v>0</v>
      </c>
      <c r="I32" s="36"/>
      <c r="J32" s="117">
        <v>0</v>
      </c>
      <c r="K32" s="36"/>
      <c r="L32" s="6">
        <v>-2896</v>
      </c>
      <c r="M32" s="36"/>
      <c r="N32" s="6">
        <f>SUM(D32:L32)</f>
        <v>-2896</v>
      </c>
    </row>
    <row r="33" spans="4:14" ht="12.75" hidden="1">
      <c r="D33" s="36"/>
      <c r="E33" s="36"/>
      <c r="F33" s="36"/>
      <c r="G33" s="36"/>
      <c r="H33" s="36"/>
      <c r="I33" s="36"/>
      <c r="J33" s="36"/>
      <c r="K33" s="36"/>
      <c r="L33" s="36"/>
      <c r="M33" s="36"/>
      <c r="N33" s="36"/>
    </row>
    <row r="34" spans="2:15" ht="13.5" hidden="1" thickBot="1">
      <c r="B34" t="s">
        <v>211</v>
      </c>
      <c r="D34" s="10">
        <f>SUM(D30:D32)</f>
        <v>43098</v>
      </c>
      <c r="E34" s="10"/>
      <c r="F34" s="10">
        <f aca="true" t="shared" si="4" ref="F34:N34">SUM(F30:F32)</f>
        <v>36665</v>
      </c>
      <c r="G34" s="10"/>
      <c r="H34" s="10">
        <f t="shared" si="4"/>
        <v>0</v>
      </c>
      <c r="I34" s="10">
        <f t="shared" si="4"/>
        <v>0</v>
      </c>
      <c r="J34" s="10">
        <v>405</v>
      </c>
      <c r="K34" s="10"/>
      <c r="L34" s="10">
        <f t="shared" si="4"/>
        <v>-117534</v>
      </c>
      <c r="M34" s="10"/>
      <c r="N34" s="10">
        <f t="shared" si="4"/>
        <v>-37366</v>
      </c>
      <c r="O34" s="9"/>
    </row>
    <row r="35" spans="4:14" ht="13.5" thickTop="1">
      <c r="D35" s="36"/>
      <c r="E35" s="36"/>
      <c r="F35" s="36"/>
      <c r="G35" s="36"/>
      <c r="H35" s="36"/>
      <c r="I35" s="36"/>
      <c r="J35" s="36"/>
      <c r="K35" s="36"/>
      <c r="L35" s="36"/>
      <c r="M35" s="36"/>
      <c r="N35" s="36"/>
    </row>
    <row r="36" spans="2:14" ht="12.75">
      <c r="B36" s="1" t="s">
        <v>175</v>
      </c>
      <c r="D36" s="36"/>
      <c r="E36" s="36"/>
      <c r="F36" s="36"/>
      <c r="G36" s="36"/>
      <c r="H36" s="36"/>
      <c r="I36" s="36"/>
      <c r="J36" s="36"/>
      <c r="K36" s="36"/>
      <c r="L36" s="36"/>
      <c r="M36" s="36"/>
      <c r="N36" s="36"/>
    </row>
    <row r="37" spans="2:14" ht="12.75">
      <c r="B37" s="84">
        <v>2003</v>
      </c>
      <c r="D37" s="36"/>
      <c r="E37" s="36"/>
      <c r="F37" s="36"/>
      <c r="G37" s="36"/>
      <c r="H37" s="36"/>
      <c r="I37" s="36"/>
      <c r="J37" s="36"/>
      <c r="K37" s="36"/>
      <c r="L37" s="36"/>
      <c r="M37" s="36"/>
      <c r="N37" s="36"/>
    </row>
    <row r="38" spans="2:14" ht="12.75">
      <c r="B38" t="s">
        <v>186</v>
      </c>
      <c r="D38" s="6">
        <v>35915</v>
      </c>
      <c r="E38" s="36"/>
      <c r="F38" s="6">
        <v>43848</v>
      </c>
      <c r="G38" s="36"/>
      <c r="H38" s="6">
        <v>0</v>
      </c>
      <c r="I38" s="6"/>
      <c r="J38" s="6">
        <v>405</v>
      </c>
      <c r="K38" s="36"/>
      <c r="L38" s="6">
        <v>-54004</v>
      </c>
      <c r="M38" s="36"/>
      <c r="N38" s="6">
        <f>SUM(D38:L38)</f>
        <v>26164</v>
      </c>
    </row>
    <row r="39" spans="4:14" ht="12.75">
      <c r="D39" s="36"/>
      <c r="E39" s="36"/>
      <c r="F39" s="36"/>
      <c r="G39" s="36"/>
      <c r="H39" s="36"/>
      <c r="I39" s="36"/>
      <c r="J39" s="36"/>
      <c r="K39" s="36"/>
      <c r="L39" s="36"/>
      <c r="M39" s="36"/>
      <c r="N39" s="36"/>
    </row>
    <row r="40" spans="2:14" ht="12.75">
      <c r="B40" t="s">
        <v>148</v>
      </c>
      <c r="D40" s="36">
        <v>0</v>
      </c>
      <c r="E40" s="36"/>
      <c r="F40" s="36">
        <v>0</v>
      </c>
      <c r="G40" s="36"/>
      <c r="H40" s="36">
        <v>0</v>
      </c>
      <c r="I40" s="36"/>
      <c r="J40" s="36">
        <v>0</v>
      </c>
      <c r="K40" s="36"/>
      <c r="L40" s="6">
        <v>-60634</v>
      </c>
      <c r="M40" s="36"/>
      <c r="N40" s="6">
        <f>SUM(D40:L40)</f>
        <v>-60634</v>
      </c>
    </row>
    <row r="41" spans="4:14" ht="12.75">
      <c r="D41" s="36"/>
      <c r="E41" s="36"/>
      <c r="F41" s="36"/>
      <c r="G41" s="36"/>
      <c r="H41" s="36"/>
      <c r="I41" s="36"/>
      <c r="J41" s="36"/>
      <c r="K41" s="36"/>
      <c r="L41" s="6"/>
      <c r="M41" s="36"/>
      <c r="N41" s="6"/>
    </row>
    <row r="42" spans="2:14" ht="12.75">
      <c r="B42" t="s">
        <v>202</v>
      </c>
      <c r="D42" s="117">
        <v>7183</v>
      </c>
      <c r="E42" s="36"/>
      <c r="F42" s="36">
        <f>-D42</f>
        <v>-7183</v>
      </c>
      <c r="G42" s="36"/>
      <c r="H42" s="36"/>
      <c r="I42" s="36"/>
      <c r="J42" s="36"/>
      <c r="K42" s="36"/>
      <c r="L42" s="6"/>
      <c r="M42" s="36"/>
      <c r="N42" s="6"/>
    </row>
    <row r="43" spans="4:14" ht="12.75">
      <c r="D43" s="36"/>
      <c r="E43" s="36"/>
      <c r="F43" s="36"/>
      <c r="G43" s="36"/>
      <c r="H43" s="36"/>
      <c r="I43" s="36"/>
      <c r="J43" s="36"/>
      <c r="K43" s="36"/>
      <c r="L43" s="36"/>
      <c r="M43" s="36"/>
      <c r="N43" s="36"/>
    </row>
    <row r="44" spans="2:14" ht="13.5" thickBot="1">
      <c r="B44" t="s">
        <v>201</v>
      </c>
      <c r="D44" s="10">
        <f>SUM(D38:D43)</f>
        <v>43098</v>
      </c>
      <c r="E44" s="85"/>
      <c r="F44" s="10">
        <f>SUM(F38:F43)</f>
        <v>36665</v>
      </c>
      <c r="G44" s="85"/>
      <c r="H44" s="10">
        <f>SUM(H38:H43)</f>
        <v>0</v>
      </c>
      <c r="I44" s="10"/>
      <c r="J44" s="10">
        <f>SUM(J38:J43)</f>
        <v>405</v>
      </c>
      <c r="K44" s="85"/>
      <c r="L44" s="10">
        <f>SUM(L38:L43)</f>
        <v>-114638</v>
      </c>
      <c r="M44" s="85"/>
      <c r="N44" s="10">
        <f>SUM(N38:N43)</f>
        <v>-34470</v>
      </c>
    </row>
    <row r="45" spans="4:14" ht="13.5" thickTop="1">
      <c r="D45" s="36"/>
      <c r="E45" s="36"/>
      <c r="F45" s="36"/>
      <c r="G45" s="36"/>
      <c r="H45" s="36"/>
      <c r="I45" s="36"/>
      <c r="J45" s="36"/>
      <c r="K45" s="36"/>
      <c r="L45" s="36"/>
      <c r="M45" s="36"/>
      <c r="N45" s="36"/>
    </row>
    <row r="46" spans="4:14" ht="12.75">
      <c r="D46" s="36"/>
      <c r="E46" s="36"/>
      <c r="F46" s="36"/>
      <c r="G46" s="36"/>
      <c r="H46" s="36"/>
      <c r="I46" s="36"/>
      <c r="J46" s="36"/>
      <c r="K46" s="36"/>
      <c r="L46" s="36"/>
      <c r="M46" s="36"/>
      <c r="N46" s="36"/>
    </row>
    <row r="47" spans="2:14" ht="12.75">
      <c r="B47" s="88" t="s">
        <v>286</v>
      </c>
      <c r="I47" s="12"/>
      <c r="J47" s="12"/>
      <c r="K47" s="35"/>
      <c r="L47" s="12"/>
      <c r="M47" s="35"/>
      <c r="N47" s="36"/>
    </row>
    <row r="48" spans="4:14" ht="12.75">
      <c r="D48" s="36"/>
      <c r="E48" s="36"/>
      <c r="F48" s="36"/>
      <c r="G48" s="36"/>
      <c r="H48" s="36"/>
      <c r="I48" s="36"/>
      <c r="J48" s="36"/>
      <c r="K48" s="36"/>
      <c r="L48" s="36"/>
      <c r="M48" s="36"/>
      <c r="N48" s="36"/>
    </row>
    <row r="49" spans="4:14" ht="12.75">
      <c r="D49" s="36"/>
      <c r="E49" s="36"/>
      <c r="F49" s="36"/>
      <c r="G49" s="36"/>
      <c r="H49" s="36"/>
      <c r="I49" s="36"/>
      <c r="J49" s="36"/>
      <c r="K49" s="36"/>
      <c r="L49" s="36"/>
      <c r="M49" s="36"/>
      <c r="N49" s="36"/>
    </row>
    <row r="50" spans="4:14" ht="12.75">
      <c r="D50" s="36"/>
      <c r="E50" s="36"/>
      <c r="F50" s="36"/>
      <c r="G50" s="36"/>
      <c r="H50" s="36"/>
      <c r="I50" s="36"/>
      <c r="J50" s="36"/>
      <c r="K50" s="36"/>
      <c r="L50" s="36"/>
      <c r="M50" s="36"/>
      <c r="N50" s="36"/>
    </row>
    <row r="51" spans="4:14" ht="12.75">
      <c r="D51" s="36"/>
      <c r="E51" s="36"/>
      <c r="F51" s="36"/>
      <c r="G51" s="36"/>
      <c r="H51" s="36"/>
      <c r="I51" s="36"/>
      <c r="J51" s="36"/>
      <c r="K51" s="36"/>
      <c r="L51" s="36"/>
      <c r="M51" s="36"/>
      <c r="N51" s="36"/>
    </row>
    <row r="52" spans="4:14" ht="12.75">
      <c r="D52" s="36"/>
      <c r="E52" s="36"/>
      <c r="F52" s="36"/>
      <c r="G52" s="36"/>
      <c r="H52" s="36"/>
      <c r="I52" s="36"/>
      <c r="J52" s="36"/>
      <c r="K52" s="36"/>
      <c r="L52" s="36"/>
      <c r="M52" s="36"/>
      <c r="N52" s="36"/>
    </row>
    <row r="53" spans="4:14" ht="12.75">
      <c r="D53" s="36"/>
      <c r="E53" s="36"/>
      <c r="F53" s="36"/>
      <c r="G53" s="36"/>
      <c r="H53" s="36"/>
      <c r="I53" s="36"/>
      <c r="J53" s="36"/>
      <c r="K53" s="36"/>
      <c r="L53" s="36"/>
      <c r="M53" s="36"/>
      <c r="N53" s="36"/>
    </row>
    <row r="54" spans="4:14" ht="12.75">
      <c r="D54" s="36"/>
      <c r="E54" s="36"/>
      <c r="F54" s="36"/>
      <c r="G54" s="36"/>
      <c r="H54" s="36"/>
      <c r="I54" s="36"/>
      <c r="J54" s="36"/>
      <c r="K54" s="36"/>
      <c r="L54" s="36"/>
      <c r="M54" s="36"/>
      <c r="N54" s="36"/>
    </row>
    <row r="55" spans="4:14" ht="12.75">
      <c r="D55" s="36"/>
      <c r="E55" s="36"/>
      <c r="F55" s="36"/>
      <c r="G55" s="36"/>
      <c r="H55" s="36"/>
      <c r="I55" s="36"/>
      <c r="J55" s="36"/>
      <c r="K55" s="36"/>
      <c r="L55" s="36"/>
      <c r="M55" s="36"/>
      <c r="N55" s="36"/>
    </row>
    <row r="56" spans="4:14" ht="12.75">
      <c r="D56" s="36"/>
      <c r="E56" s="36"/>
      <c r="F56" s="36"/>
      <c r="G56" s="36"/>
      <c r="H56" s="36"/>
      <c r="I56" s="36"/>
      <c r="J56" s="36"/>
      <c r="K56" s="36"/>
      <c r="L56" s="36"/>
      <c r="M56" s="36"/>
      <c r="N56" s="36"/>
    </row>
    <row r="57" spans="4:14" ht="12.75">
      <c r="D57" s="36"/>
      <c r="E57" s="36"/>
      <c r="F57" s="36"/>
      <c r="G57" s="36"/>
      <c r="H57" s="36"/>
      <c r="I57" s="36"/>
      <c r="J57" s="36"/>
      <c r="K57" s="36"/>
      <c r="L57" s="36"/>
      <c r="M57" s="36"/>
      <c r="N57" s="36"/>
    </row>
    <row r="58" spans="4:14" ht="12.75">
      <c r="D58" s="36"/>
      <c r="E58" s="36"/>
      <c r="F58" s="36"/>
      <c r="G58" s="36"/>
      <c r="H58" s="36"/>
      <c r="I58" s="36"/>
      <c r="J58" s="36"/>
      <c r="K58" s="36"/>
      <c r="L58" s="36"/>
      <c r="M58" s="36"/>
      <c r="N58" s="36"/>
    </row>
    <row r="59" spans="4:14" ht="12.75">
      <c r="D59" s="36"/>
      <c r="E59" s="36"/>
      <c r="F59" s="36"/>
      <c r="G59" s="36"/>
      <c r="H59" s="36"/>
      <c r="I59" s="36"/>
      <c r="J59" s="36"/>
      <c r="K59" s="36"/>
      <c r="L59" s="36"/>
      <c r="M59" s="36"/>
      <c r="N59" s="36"/>
    </row>
  </sheetData>
  <mergeCells count="1">
    <mergeCell ref="F3:H3"/>
  </mergeCells>
  <printOptions/>
  <pageMargins left="0.94" right="0.63" top="1" bottom="1.15" header="0.5" footer="0.5"/>
  <pageSetup fitToHeight="1" fitToWidth="1" horizontalDpi="600" verticalDpi="600" orientation="landscape" paperSize="9" scale="94" r:id="rId1"/>
  <headerFooter alignWithMargins="0">
    <oddFooter>&amp;R&amp;9Q1 '05 KLSE - Equity Statement
</oddFooter>
  </headerFooter>
</worksheet>
</file>

<file path=xl/worksheets/sheet5.xml><?xml version="1.0" encoding="utf-8"?>
<worksheet xmlns="http://schemas.openxmlformats.org/spreadsheetml/2006/main" xmlns:r="http://schemas.openxmlformats.org/officeDocument/2006/relationships">
  <dimension ref="A1:N272"/>
  <sheetViews>
    <sheetView showGridLines="0" zoomScale="80" zoomScaleNormal="80" zoomScaleSheetLayoutView="85" workbookViewId="0" topLeftCell="A1">
      <selection activeCell="B4" sqref="B4"/>
    </sheetView>
  </sheetViews>
  <sheetFormatPr defaultColWidth="9.140625" defaultRowHeight="12.75"/>
  <cols>
    <col min="1" max="1" width="5.57421875" style="45" customWidth="1"/>
    <col min="2" max="2" width="12.421875" style="45" customWidth="1"/>
    <col min="3" max="3" width="12.57421875" style="45" customWidth="1"/>
    <col min="4" max="4" width="9.140625" style="45" customWidth="1"/>
    <col min="5" max="5" width="13.140625" style="45" customWidth="1"/>
    <col min="6" max="6" width="15.57421875" style="45" customWidth="1"/>
    <col min="7" max="7" width="1.1484375" style="45" customWidth="1"/>
    <col min="8" max="8" width="17.7109375" style="45" customWidth="1"/>
    <col min="9" max="9" width="1.28515625" style="45" customWidth="1"/>
    <col min="10" max="10" width="15.00390625" style="45" customWidth="1"/>
    <col min="11" max="11" width="1.28515625" style="45" customWidth="1"/>
    <col min="12" max="12" width="16.8515625" style="45" customWidth="1"/>
    <col min="13" max="13" width="9.28125" style="45" customWidth="1"/>
    <col min="14" max="14" width="13.8515625" style="45" customWidth="1"/>
    <col min="15" max="16384" width="9.140625" style="45" customWidth="1"/>
  </cols>
  <sheetData>
    <row r="1" ht="15">
      <c r="A1" s="71" t="s">
        <v>16</v>
      </c>
    </row>
    <row r="2" ht="7.5" customHeight="1"/>
    <row r="3" spans="1:2" ht="15">
      <c r="A3" s="72" t="s">
        <v>18</v>
      </c>
      <c r="B3" s="72" t="s">
        <v>116</v>
      </c>
    </row>
    <row r="4" spans="1:2" ht="15">
      <c r="A4" s="72"/>
      <c r="B4" s="72"/>
    </row>
    <row r="5" spans="1:13" ht="15">
      <c r="A5" s="72"/>
      <c r="B5" s="132" t="s">
        <v>273</v>
      </c>
      <c r="C5" s="132"/>
      <c r="D5" s="132"/>
      <c r="E5" s="132"/>
      <c r="F5" s="132"/>
      <c r="G5" s="132"/>
      <c r="H5" s="132"/>
      <c r="I5" s="132"/>
      <c r="J5" s="132"/>
      <c r="K5" s="132"/>
      <c r="L5" s="132"/>
      <c r="M5" s="132"/>
    </row>
    <row r="6" spans="1:13" ht="15">
      <c r="A6" s="72"/>
      <c r="B6" s="132"/>
      <c r="C6" s="132"/>
      <c r="D6" s="132"/>
      <c r="E6" s="132"/>
      <c r="F6" s="132"/>
      <c r="G6" s="132"/>
      <c r="H6" s="132"/>
      <c r="I6" s="132"/>
      <c r="J6" s="132"/>
      <c r="K6" s="132"/>
      <c r="L6" s="132"/>
      <c r="M6" s="132"/>
    </row>
    <row r="7" ht="15">
      <c r="A7" s="72"/>
    </row>
    <row r="8" spans="2:13" ht="14.25">
      <c r="B8" s="132" t="s">
        <v>274</v>
      </c>
      <c r="C8" s="132"/>
      <c r="D8" s="132"/>
      <c r="E8" s="132"/>
      <c r="F8" s="132"/>
      <c r="G8" s="132"/>
      <c r="H8" s="132"/>
      <c r="I8" s="132"/>
      <c r="J8" s="132"/>
      <c r="K8" s="132"/>
      <c r="L8" s="132"/>
      <c r="M8" s="132"/>
    </row>
    <row r="9" spans="2:13" ht="14.25">
      <c r="B9" s="132"/>
      <c r="C9" s="132"/>
      <c r="D9" s="132"/>
      <c r="E9" s="132"/>
      <c r="F9" s="132"/>
      <c r="G9" s="132"/>
      <c r="H9" s="132"/>
      <c r="I9" s="132"/>
      <c r="J9" s="132"/>
      <c r="K9" s="132"/>
      <c r="L9" s="132"/>
      <c r="M9" s="132"/>
    </row>
    <row r="10" spans="2:13" ht="14.25">
      <c r="B10" s="127"/>
      <c r="C10" s="127"/>
      <c r="D10" s="127"/>
      <c r="E10" s="127"/>
      <c r="F10" s="127"/>
      <c r="G10" s="127"/>
      <c r="H10" s="127"/>
      <c r="I10" s="127"/>
      <c r="J10" s="127"/>
      <c r="K10" s="127"/>
      <c r="L10" s="127"/>
      <c r="M10" s="127"/>
    </row>
    <row r="11" spans="2:13" ht="14.25">
      <c r="B11" s="132" t="s">
        <v>275</v>
      </c>
      <c r="C11" s="132"/>
      <c r="D11" s="132"/>
      <c r="E11" s="132"/>
      <c r="F11" s="132"/>
      <c r="G11" s="132"/>
      <c r="H11" s="132"/>
      <c r="I11" s="132"/>
      <c r="J11" s="132"/>
      <c r="K11" s="132"/>
      <c r="L11" s="132"/>
      <c r="M11" s="132"/>
    </row>
    <row r="12" spans="2:13" ht="14.25">
      <c r="B12" s="132"/>
      <c r="C12" s="132"/>
      <c r="D12" s="132"/>
      <c r="E12" s="132"/>
      <c r="F12" s="132"/>
      <c r="G12" s="132"/>
      <c r="H12" s="132"/>
      <c r="I12" s="132"/>
      <c r="J12" s="132"/>
      <c r="K12" s="132"/>
      <c r="L12" s="132"/>
      <c r="M12" s="132"/>
    </row>
    <row r="13" spans="2:13" ht="14.25">
      <c r="B13" s="127"/>
      <c r="C13" s="127"/>
      <c r="D13" s="127"/>
      <c r="E13" s="127"/>
      <c r="F13" s="127"/>
      <c r="G13" s="127"/>
      <c r="H13" s="127"/>
      <c r="I13" s="127"/>
      <c r="J13" s="127"/>
      <c r="K13" s="127"/>
      <c r="L13" s="127"/>
      <c r="M13" s="127"/>
    </row>
    <row r="14" ht="14.25">
      <c r="B14" s="45" t="s">
        <v>163</v>
      </c>
    </row>
    <row r="15" ht="14.25">
      <c r="B15" s="45" t="s">
        <v>164</v>
      </c>
    </row>
    <row r="16" ht="14.25">
      <c r="B16" s="45" t="s">
        <v>165</v>
      </c>
    </row>
    <row r="17" ht="14.25">
      <c r="B17" s="45" t="s">
        <v>166</v>
      </c>
    </row>
    <row r="18" ht="14.25">
      <c r="B18" s="45" t="s">
        <v>167</v>
      </c>
    </row>
    <row r="19" ht="14.25">
      <c r="B19" s="45" t="s">
        <v>168</v>
      </c>
    </row>
    <row r="20" ht="14.25">
      <c r="B20" s="45" t="s">
        <v>169</v>
      </c>
    </row>
    <row r="21" ht="14.25">
      <c r="B21" s="45" t="s">
        <v>176</v>
      </c>
    </row>
    <row r="23" spans="1:3" ht="15">
      <c r="A23" s="72" t="s">
        <v>19</v>
      </c>
      <c r="B23" s="72" t="s">
        <v>138</v>
      </c>
      <c r="C23" s="72"/>
    </row>
    <row r="25" ht="14.25">
      <c r="B25" s="45" t="s">
        <v>139</v>
      </c>
    </row>
    <row r="27" spans="1:2" ht="15">
      <c r="A27" s="72" t="s">
        <v>20</v>
      </c>
      <c r="B27" s="72" t="s">
        <v>32</v>
      </c>
    </row>
    <row r="28" spans="1:2" ht="15">
      <c r="A28" s="72"/>
      <c r="B28" s="72"/>
    </row>
    <row r="29" spans="2:14" ht="14.25">
      <c r="B29" s="134" t="s">
        <v>276</v>
      </c>
      <c r="C29" s="134"/>
      <c r="D29" s="134"/>
      <c r="E29" s="134"/>
      <c r="F29" s="134"/>
      <c r="G29" s="134"/>
      <c r="H29" s="134"/>
      <c r="I29" s="134"/>
      <c r="J29" s="134"/>
      <c r="K29" s="134"/>
      <c r="L29" s="134"/>
      <c r="M29" s="134"/>
      <c r="N29"/>
    </row>
    <row r="30" spans="2:14" ht="14.25">
      <c r="B30" s="134"/>
      <c r="C30" s="134"/>
      <c r="D30" s="134"/>
      <c r="E30" s="134"/>
      <c r="F30" s="134"/>
      <c r="G30" s="134"/>
      <c r="H30" s="134"/>
      <c r="I30" s="134"/>
      <c r="J30" s="134"/>
      <c r="K30" s="134"/>
      <c r="L30" s="134"/>
      <c r="M30" s="134"/>
      <c r="N30"/>
    </row>
    <row r="32" spans="1:2" ht="15">
      <c r="A32" s="72" t="s">
        <v>21</v>
      </c>
      <c r="B32" s="72" t="s">
        <v>140</v>
      </c>
    </row>
    <row r="33" spans="1:2" ht="15">
      <c r="A33" s="72"/>
      <c r="B33" s="72"/>
    </row>
    <row r="34" ht="14.25">
      <c r="B34" s="45" t="s">
        <v>141</v>
      </c>
    </row>
    <row r="36" spans="1:2" ht="15">
      <c r="A36" s="72" t="s">
        <v>142</v>
      </c>
      <c r="B36" s="72" t="s">
        <v>265</v>
      </c>
    </row>
    <row r="38" ht="14.25">
      <c r="B38" s="45" t="s">
        <v>143</v>
      </c>
    </row>
    <row r="40" spans="1:2" ht="15">
      <c r="A40" s="72" t="s">
        <v>24</v>
      </c>
      <c r="B40" s="72" t="s">
        <v>60</v>
      </c>
    </row>
    <row r="41" spans="1:2" ht="15">
      <c r="A41" s="72"/>
      <c r="B41" s="72"/>
    </row>
    <row r="42" spans="1:14" ht="15">
      <c r="A42" s="72"/>
      <c r="B42" s="134" t="s">
        <v>277</v>
      </c>
      <c r="C42" s="134"/>
      <c r="D42" s="134"/>
      <c r="E42" s="134"/>
      <c r="F42" s="134"/>
      <c r="G42" s="134"/>
      <c r="H42" s="134"/>
      <c r="I42" s="134"/>
      <c r="J42" s="134"/>
      <c r="K42" s="134"/>
      <c r="L42" s="134"/>
      <c r="M42" s="134"/>
      <c r="N42" s="129"/>
    </row>
    <row r="43" spans="1:14" ht="15">
      <c r="A43" s="72"/>
      <c r="B43" s="134"/>
      <c r="C43" s="134"/>
      <c r="D43" s="134"/>
      <c r="E43" s="134"/>
      <c r="F43" s="134"/>
      <c r="G43" s="134"/>
      <c r="H43" s="134"/>
      <c r="I43" s="134"/>
      <c r="J43" s="134"/>
      <c r="K43" s="134"/>
      <c r="L43" s="134"/>
      <c r="M43" s="134"/>
      <c r="N43" s="129"/>
    </row>
    <row r="44" ht="15">
      <c r="A44" s="72"/>
    </row>
    <row r="45" spans="1:2" ht="15">
      <c r="A45" s="72"/>
      <c r="B45" s="45" t="s">
        <v>264</v>
      </c>
    </row>
    <row r="46" ht="15">
      <c r="A46" s="72"/>
    </row>
    <row r="47" spans="1:2" ht="15">
      <c r="A47" s="72" t="s">
        <v>25</v>
      </c>
      <c r="B47" s="72" t="s">
        <v>154</v>
      </c>
    </row>
    <row r="48" spans="1:2" ht="15">
      <c r="A48" s="72"/>
      <c r="B48" s="72"/>
    </row>
    <row r="49" ht="14.25">
      <c r="B49" s="89" t="s">
        <v>266</v>
      </c>
    </row>
    <row r="50" ht="15">
      <c r="A50" s="72"/>
    </row>
    <row r="51" spans="1:2" ht="15">
      <c r="A51" s="72" t="s">
        <v>27</v>
      </c>
      <c r="B51" s="72" t="s">
        <v>45</v>
      </c>
    </row>
    <row r="52" spans="1:2" ht="15">
      <c r="A52" s="72"/>
      <c r="B52" s="72"/>
    </row>
    <row r="53" spans="2:14" ht="14.25">
      <c r="B53" s="134" t="s">
        <v>278</v>
      </c>
      <c r="C53" s="134"/>
      <c r="D53" s="134"/>
      <c r="E53" s="134"/>
      <c r="F53" s="134"/>
      <c r="G53" s="134"/>
      <c r="H53" s="134"/>
      <c r="I53" s="134"/>
      <c r="J53" s="134"/>
      <c r="K53" s="134"/>
      <c r="L53" s="134"/>
      <c r="M53" s="134"/>
      <c r="N53" s="129"/>
    </row>
    <row r="54" spans="2:14" ht="14.25">
      <c r="B54" s="134"/>
      <c r="C54" s="134"/>
      <c r="D54" s="134"/>
      <c r="E54" s="134"/>
      <c r="F54" s="134"/>
      <c r="G54" s="134"/>
      <c r="H54" s="134"/>
      <c r="I54" s="134"/>
      <c r="J54" s="134"/>
      <c r="K54" s="134"/>
      <c r="L54" s="134"/>
      <c r="M54" s="134"/>
      <c r="N54" s="129"/>
    </row>
    <row r="55" spans="2:10" ht="14.25">
      <c r="B55" s="76"/>
      <c r="F55" s="43"/>
      <c r="G55" s="43"/>
      <c r="H55" s="43"/>
      <c r="I55" s="43"/>
      <c r="J55" s="43"/>
    </row>
    <row r="56" spans="1:2" ht="15">
      <c r="A56" s="72"/>
      <c r="B56" s="45" t="s">
        <v>177</v>
      </c>
    </row>
    <row r="57" spans="1:12" ht="15">
      <c r="A57" s="72"/>
      <c r="F57" s="44"/>
      <c r="G57" s="44"/>
      <c r="I57" s="44"/>
      <c r="J57" s="44" t="s">
        <v>64</v>
      </c>
      <c r="L57" s="44" t="s">
        <v>48</v>
      </c>
    </row>
    <row r="58" spans="1:12" ht="15">
      <c r="A58" s="72"/>
      <c r="G58" s="44"/>
      <c r="H58" s="44" t="s">
        <v>47</v>
      </c>
      <c r="I58" s="44"/>
      <c r="J58" s="44" t="s">
        <v>65</v>
      </c>
      <c r="L58" s="44" t="s">
        <v>49</v>
      </c>
    </row>
    <row r="59" spans="1:12" ht="15">
      <c r="A59" s="72"/>
      <c r="H59" s="44" t="s">
        <v>97</v>
      </c>
      <c r="J59" s="44" t="s">
        <v>97</v>
      </c>
      <c r="L59" s="44" t="s">
        <v>97</v>
      </c>
    </row>
    <row r="60" spans="1:12" ht="15">
      <c r="A60" s="72"/>
      <c r="B60" s="72" t="s">
        <v>117</v>
      </c>
      <c r="C60" s="72"/>
      <c r="E60" s="44"/>
      <c r="G60" s="43"/>
      <c r="H60" s="43"/>
      <c r="I60" s="43"/>
      <c r="J60" s="43"/>
      <c r="L60" s="43"/>
    </row>
    <row r="61" spans="1:12" ht="15">
      <c r="A61" s="72"/>
      <c r="B61" s="96">
        <v>38442</v>
      </c>
      <c r="C61" s="72"/>
      <c r="E61" s="44"/>
      <c r="G61" s="43"/>
      <c r="H61" s="43"/>
      <c r="I61" s="43"/>
      <c r="J61" s="43"/>
      <c r="L61" s="43"/>
    </row>
    <row r="62" spans="1:12" ht="15">
      <c r="A62" s="72"/>
      <c r="B62" s="45" t="s">
        <v>50</v>
      </c>
      <c r="E62" s="44"/>
      <c r="G62" s="43"/>
      <c r="H62" s="43">
        <v>4817</v>
      </c>
      <c r="I62" s="43"/>
      <c r="J62" s="43">
        <v>-1723</v>
      </c>
      <c r="L62" s="43">
        <f>44419+6770</f>
        <v>51189</v>
      </c>
    </row>
    <row r="63" spans="1:12" ht="15">
      <c r="A63" s="72"/>
      <c r="B63" s="45" t="s">
        <v>73</v>
      </c>
      <c r="E63" s="44"/>
      <c r="G63" s="43"/>
      <c r="H63" s="43"/>
      <c r="I63" s="43"/>
      <c r="J63" s="43"/>
      <c r="L63" s="43"/>
    </row>
    <row r="64" spans="1:12" ht="15.75" thickBot="1">
      <c r="A64" s="72"/>
      <c r="G64" s="97"/>
      <c r="H64" s="97">
        <f>SUM(H62:H63)</f>
        <v>4817</v>
      </c>
      <c r="I64" s="97"/>
      <c r="J64" s="97">
        <f>SUM(J62:J63)</f>
        <v>-1723</v>
      </c>
      <c r="L64" s="97">
        <f>SUM(L62:L63)</f>
        <v>51189</v>
      </c>
    </row>
    <row r="65" spans="1:12" ht="15.75" thickTop="1">
      <c r="A65" s="72"/>
      <c r="B65" s="96"/>
      <c r="H65" s="44"/>
      <c r="J65" s="44"/>
      <c r="L65" s="44"/>
    </row>
    <row r="66" spans="1:12" ht="15">
      <c r="A66" s="72"/>
      <c r="B66" s="72" t="s">
        <v>117</v>
      </c>
      <c r="H66" s="44"/>
      <c r="J66" s="44"/>
      <c r="L66" s="44"/>
    </row>
    <row r="67" spans="1:12" ht="15">
      <c r="A67" s="72"/>
      <c r="B67" s="96">
        <v>38077</v>
      </c>
      <c r="H67" s="44"/>
      <c r="J67" s="44"/>
      <c r="L67" s="44"/>
    </row>
    <row r="68" spans="1:12" ht="15">
      <c r="A68" s="72"/>
      <c r="B68" s="45" t="s">
        <v>50</v>
      </c>
      <c r="E68" s="44"/>
      <c r="G68" s="43"/>
      <c r="H68" s="43">
        <v>51383</v>
      </c>
      <c r="I68" s="43"/>
      <c r="J68" s="43">
        <v>-2892</v>
      </c>
      <c r="L68" s="43">
        <f>59896+72368</f>
        <v>132264</v>
      </c>
    </row>
    <row r="69" spans="1:12" ht="15">
      <c r="A69" s="72"/>
      <c r="B69" s="45" t="s">
        <v>73</v>
      </c>
      <c r="E69" s="44"/>
      <c r="G69" s="43"/>
      <c r="H69" s="43"/>
      <c r="I69" s="43"/>
      <c r="J69" s="43">
        <v>-4</v>
      </c>
      <c r="L69" s="43">
        <v>40</v>
      </c>
    </row>
    <row r="70" spans="1:12" ht="15.75" thickBot="1">
      <c r="A70" s="72"/>
      <c r="E70" s="44"/>
      <c r="G70" s="82"/>
      <c r="H70" s="82">
        <f>SUM(H68:H69)</f>
        <v>51383</v>
      </c>
      <c r="I70" s="82"/>
      <c r="J70" s="82">
        <f>SUM(J68:J69)</f>
        <v>-2896</v>
      </c>
      <c r="L70" s="82">
        <f>SUM(L68:L69)</f>
        <v>132304</v>
      </c>
    </row>
    <row r="71" spans="1:10" ht="15.75" thickTop="1">
      <c r="A71" s="72"/>
      <c r="E71" s="44"/>
      <c r="F71" s="43"/>
      <c r="G71" s="43"/>
      <c r="H71" s="43"/>
      <c r="I71" s="43"/>
      <c r="J71" s="43"/>
    </row>
    <row r="72" spans="1:2" ht="15">
      <c r="A72" s="72" t="s">
        <v>30</v>
      </c>
      <c r="B72" s="72" t="s">
        <v>136</v>
      </c>
    </row>
    <row r="74" spans="2:13" ht="14.25">
      <c r="B74" s="132" t="s">
        <v>279</v>
      </c>
      <c r="C74" s="133"/>
      <c r="D74" s="133"/>
      <c r="E74" s="133"/>
      <c r="F74" s="133"/>
      <c r="G74" s="133"/>
      <c r="H74" s="133"/>
      <c r="I74" s="133"/>
      <c r="J74" s="133"/>
      <c r="K74" s="133"/>
      <c r="L74" s="133"/>
      <c r="M74" s="133"/>
    </row>
    <row r="75" spans="2:13" ht="14.25">
      <c r="B75" s="133"/>
      <c r="C75" s="133"/>
      <c r="D75" s="133"/>
      <c r="E75" s="133"/>
      <c r="F75" s="133"/>
      <c r="G75" s="133"/>
      <c r="H75" s="133"/>
      <c r="I75" s="133"/>
      <c r="J75" s="133"/>
      <c r="K75" s="133"/>
      <c r="L75" s="133"/>
      <c r="M75" s="133"/>
    </row>
    <row r="76" spans="6:10" ht="14.25">
      <c r="F76" s="43"/>
      <c r="G76" s="43"/>
      <c r="H76" s="43"/>
      <c r="I76" s="43"/>
      <c r="J76" s="43"/>
    </row>
    <row r="77" spans="1:2" ht="15">
      <c r="A77" s="72" t="s">
        <v>31</v>
      </c>
      <c r="B77" s="72" t="s">
        <v>95</v>
      </c>
    </row>
    <row r="78" spans="1:2" ht="15">
      <c r="A78" s="72"/>
      <c r="B78" s="72"/>
    </row>
    <row r="79" spans="2:13" ht="14.25">
      <c r="B79" s="132" t="s">
        <v>280</v>
      </c>
      <c r="C79" s="132"/>
      <c r="D79" s="132"/>
      <c r="E79" s="132"/>
      <c r="F79" s="132"/>
      <c r="G79" s="132"/>
      <c r="H79" s="132"/>
      <c r="I79" s="132"/>
      <c r="J79" s="132"/>
      <c r="K79" s="132"/>
      <c r="L79" s="132"/>
      <c r="M79" s="132"/>
    </row>
    <row r="80" spans="2:13" ht="14.25">
      <c r="B80" s="132"/>
      <c r="C80" s="132"/>
      <c r="D80" s="132"/>
      <c r="E80" s="132"/>
      <c r="F80" s="132"/>
      <c r="G80" s="132"/>
      <c r="H80" s="132"/>
      <c r="I80" s="132"/>
      <c r="J80" s="132"/>
      <c r="K80" s="132"/>
      <c r="L80" s="132"/>
      <c r="M80" s="132"/>
    </row>
    <row r="81" spans="6:10" ht="14.25">
      <c r="F81" s="43"/>
      <c r="G81" s="43"/>
      <c r="H81" s="43"/>
      <c r="I81" s="43"/>
      <c r="J81" s="43"/>
    </row>
    <row r="82" spans="1:2" ht="15">
      <c r="A82" s="72" t="s">
        <v>33</v>
      </c>
      <c r="B82" s="72" t="s">
        <v>28</v>
      </c>
    </row>
    <row r="83" spans="1:2" ht="15">
      <c r="A83" s="72"/>
      <c r="B83" s="72"/>
    </row>
    <row r="84" ht="14.25">
      <c r="B84" s="45" t="s">
        <v>191</v>
      </c>
    </row>
    <row r="86" spans="1:7" ht="15">
      <c r="A86" s="72" t="s">
        <v>34</v>
      </c>
      <c r="B86" s="72" t="s">
        <v>75</v>
      </c>
      <c r="G86" s="72"/>
    </row>
    <row r="87" spans="1:12" ht="15">
      <c r="A87" s="72"/>
      <c r="B87" s="72"/>
      <c r="G87" s="72"/>
      <c r="I87" s="95"/>
      <c r="J87" s="94">
        <v>38442</v>
      </c>
      <c r="L87" s="94">
        <v>38077</v>
      </c>
    </row>
    <row r="88" spans="1:12" ht="15">
      <c r="A88" s="72"/>
      <c r="B88" s="72"/>
      <c r="G88" s="72"/>
      <c r="J88" s="73" t="s">
        <v>6</v>
      </c>
      <c r="L88" s="73" t="s">
        <v>6</v>
      </c>
    </row>
    <row r="89" spans="1:2" ht="15">
      <c r="A89" s="72"/>
      <c r="B89" s="45" t="s">
        <v>155</v>
      </c>
    </row>
    <row r="90" spans="1:12" ht="15">
      <c r="A90" s="72"/>
      <c r="B90" s="45" t="s">
        <v>156</v>
      </c>
      <c r="H90" s="40"/>
      <c r="J90" s="40">
        <v>79000</v>
      </c>
      <c r="L90" s="40">
        <v>75000</v>
      </c>
    </row>
    <row r="91" ht="15">
      <c r="A91" s="72"/>
    </row>
    <row r="92" ht="15">
      <c r="A92" s="72"/>
    </row>
    <row r="93" ht="15">
      <c r="A93" s="72"/>
    </row>
    <row r="94" spans="1:2" ht="15">
      <c r="A94" s="72" t="s">
        <v>40</v>
      </c>
      <c r="B94" s="72" t="s">
        <v>53</v>
      </c>
    </row>
    <row r="95" ht="15">
      <c r="A95" s="72"/>
    </row>
    <row r="96" spans="1:13" ht="15">
      <c r="A96" s="72"/>
      <c r="B96" s="132" t="s">
        <v>283</v>
      </c>
      <c r="C96" s="133"/>
      <c r="D96" s="133"/>
      <c r="E96" s="133"/>
      <c r="F96" s="133"/>
      <c r="G96" s="133"/>
      <c r="H96" s="133"/>
      <c r="I96" s="133"/>
      <c r="J96" s="133"/>
      <c r="K96" s="133"/>
      <c r="L96" s="133"/>
      <c r="M96" s="133"/>
    </row>
    <row r="97" spans="1:13" ht="15">
      <c r="A97" s="72"/>
      <c r="B97" s="133"/>
      <c r="C97" s="133"/>
      <c r="D97" s="133"/>
      <c r="E97" s="133"/>
      <c r="F97" s="133"/>
      <c r="G97" s="133"/>
      <c r="H97" s="133"/>
      <c r="I97" s="133"/>
      <c r="J97" s="133"/>
      <c r="K97" s="133"/>
      <c r="L97" s="133"/>
      <c r="M97" s="133"/>
    </row>
    <row r="98" spans="1:13" ht="15">
      <c r="A98" s="72"/>
      <c r="B98" s="133"/>
      <c r="C98" s="133"/>
      <c r="D98" s="133"/>
      <c r="E98" s="133"/>
      <c r="F98" s="133"/>
      <c r="G98" s="133"/>
      <c r="H98" s="133"/>
      <c r="I98" s="133"/>
      <c r="J98" s="133"/>
      <c r="K98" s="133"/>
      <c r="L98" s="133"/>
      <c r="M98" s="133"/>
    </row>
    <row r="99" spans="1:6" ht="15">
      <c r="A99" s="72"/>
      <c r="C99" s="100"/>
      <c r="D99" s="100"/>
      <c r="E99" s="100"/>
      <c r="F99" s="100"/>
    </row>
    <row r="100" spans="1:2" ht="15">
      <c r="A100" s="72" t="s">
        <v>41</v>
      </c>
      <c r="B100" s="72" t="s">
        <v>153</v>
      </c>
    </row>
    <row r="101" spans="2:12" ht="15">
      <c r="B101" s="72"/>
      <c r="G101" s="72"/>
      <c r="H101" s="101" t="s">
        <v>227</v>
      </c>
      <c r="I101" s="102"/>
      <c r="J101" s="101" t="s">
        <v>216</v>
      </c>
      <c r="K101" s="102"/>
      <c r="L101" s="101"/>
    </row>
    <row r="102" spans="1:12" ht="15">
      <c r="A102" s="72"/>
      <c r="G102" s="72"/>
      <c r="H102" s="101" t="s">
        <v>74</v>
      </c>
      <c r="I102" s="102"/>
      <c r="J102" s="101" t="s">
        <v>74</v>
      </c>
      <c r="K102" s="102"/>
      <c r="L102" s="101"/>
    </row>
    <row r="103" spans="1:12" ht="15">
      <c r="A103" s="72"/>
      <c r="G103" s="72"/>
      <c r="H103" s="103">
        <v>38442</v>
      </c>
      <c r="I103" s="102"/>
      <c r="J103" s="103">
        <v>38352</v>
      </c>
      <c r="K103" s="102"/>
      <c r="L103" s="103"/>
    </row>
    <row r="104" spans="1:12" ht="15">
      <c r="A104" s="72"/>
      <c r="G104" s="72"/>
      <c r="H104" s="101" t="s">
        <v>6</v>
      </c>
      <c r="I104" s="102"/>
      <c r="J104" s="101" t="s">
        <v>6</v>
      </c>
      <c r="K104" s="102"/>
      <c r="L104" s="101"/>
    </row>
    <row r="105" spans="1:12" ht="15">
      <c r="A105" s="72"/>
      <c r="B105" s="45" t="s">
        <v>76</v>
      </c>
      <c r="H105" s="40">
        <v>-1724</v>
      </c>
      <c r="J105" s="40">
        <v>-18875</v>
      </c>
      <c r="L105" s="40"/>
    </row>
    <row r="106" spans="1:8" ht="15">
      <c r="A106" s="72"/>
      <c r="B106" s="45" t="s">
        <v>77</v>
      </c>
      <c r="F106" s="41"/>
      <c r="H106" s="41"/>
    </row>
    <row r="107" spans="1:8" ht="15">
      <c r="A107" s="72"/>
      <c r="F107" s="41"/>
      <c r="H107" s="41"/>
    </row>
    <row r="108" spans="1:13" ht="15">
      <c r="A108" s="72"/>
      <c r="B108" s="132" t="s">
        <v>287</v>
      </c>
      <c r="C108" s="133"/>
      <c r="D108" s="133"/>
      <c r="E108" s="133"/>
      <c r="F108" s="133"/>
      <c r="G108" s="133"/>
      <c r="H108" s="133"/>
      <c r="I108" s="133"/>
      <c r="J108" s="133"/>
      <c r="K108" s="133"/>
      <c r="L108" s="133"/>
      <c r="M108" s="133"/>
    </row>
    <row r="109" spans="1:13" ht="15">
      <c r="A109" s="72"/>
      <c r="B109" s="133"/>
      <c r="C109" s="133"/>
      <c r="D109" s="133"/>
      <c r="E109" s="133"/>
      <c r="F109" s="133"/>
      <c r="G109" s="133"/>
      <c r="H109" s="133"/>
      <c r="I109" s="133"/>
      <c r="J109" s="133"/>
      <c r="K109" s="133"/>
      <c r="L109" s="133"/>
      <c r="M109" s="133"/>
    </row>
    <row r="110" ht="15">
      <c r="A110" s="72"/>
    </row>
    <row r="111" spans="1:2" ht="15">
      <c r="A111" s="72" t="s">
        <v>43</v>
      </c>
      <c r="B111" s="72" t="s">
        <v>55</v>
      </c>
    </row>
    <row r="112" spans="1:2" ht="15">
      <c r="A112" s="72"/>
      <c r="B112" s="72"/>
    </row>
    <row r="113" spans="1:2" ht="15">
      <c r="A113" s="72"/>
      <c r="B113" s="45" t="s">
        <v>61</v>
      </c>
    </row>
    <row r="114" ht="15">
      <c r="A114" s="72"/>
    </row>
    <row r="115" spans="1:2" ht="15">
      <c r="A115" s="72" t="s">
        <v>46</v>
      </c>
      <c r="B115" s="72" t="s">
        <v>22</v>
      </c>
    </row>
    <row r="116" spans="1:13" ht="15">
      <c r="A116" s="72"/>
      <c r="B116" s="72"/>
      <c r="F116" s="135" t="s">
        <v>135</v>
      </c>
      <c r="G116" s="135"/>
      <c r="H116" s="135"/>
      <c r="I116" s="73"/>
      <c r="J116" s="135" t="s">
        <v>134</v>
      </c>
      <c r="K116" s="135"/>
      <c r="L116" s="135"/>
      <c r="M116" s="135"/>
    </row>
    <row r="117" spans="1:12" ht="15">
      <c r="A117" s="72"/>
      <c r="B117" s="72"/>
      <c r="F117" s="73" t="s">
        <v>1</v>
      </c>
      <c r="G117" s="73"/>
      <c r="H117" s="73" t="s">
        <v>2</v>
      </c>
      <c r="I117" s="73"/>
      <c r="J117" s="73" t="s">
        <v>1</v>
      </c>
      <c r="K117" s="73"/>
      <c r="L117" s="73" t="s">
        <v>2</v>
      </c>
    </row>
    <row r="118" spans="1:12" ht="15">
      <c r="A118" s="72"/>
      <c r="B118" s="72"/>
      <c r="F118" s="73" t="s">
        <v>3</v>
      </c>
      <c r="G118" s="73"/>
      <c r="H118" s="73" t="s">
        <v>4</v>
      </c>
      <c r="I118" s="73"/>
      <c r="J118" s="73" t="s">
        <v>3</v>
      </c>
      <c r="K118" s="73"/>
      <c r="L118" s="73" t="s">
        <v>4</v>
      </c>
    </row>
    <row r="119" spans="1:12" ht="15">
      <c r="A119" s="72"/>
      <c r="B119" s="72"/>
      <c r="F119" s="73" t="s">
        <v>5</v>
      </c>
      <c r="G119" s="73"/>
      <c r="H119" s="73" t="s">
        <v>5</v>
      </c>
      <c r="I119" s="73"/>
      <c r="J119" s="73" t="s">
        <v>5</v>
      </c>
      <c r="K119" s="73"/>
      <c r="L119" s="73" t="s">
        <v>5</v>
      </c>
    </row>
    <row r="120" spans="1:12" ht="15">
      <c r="A120" s="72"/>
      <c r="B120" s="72"/>
      <c r="F120" s="94">
        <v>38442</v>
      </c>
      <c r="G120" s="94"/>
      <c r="H120" s="94">
        <v>38077</v>
      </c>
      <c r="I120" s="94"/>
      <c r="J120" s="94">
        <f>F120</f>
        <v>38442</v>
      </c>
      <c r="K120" s="94"/>
      <c r="L120" s="94">
        <f>H120</f>
        <v>38077</v>
      </c>
    </row>
    <row r="121" spans="6:12" ht="15">
      <c r="F121" s="73" t="s">
        <v>6</v>
      </c>
      <c r="G121" s="73"/>
      <c r="H121" s="73" t="s">
        <v>6</v>
      </c>
      <c r="I121" s="73"/>
      <c r="J121" s="73" t="s">
        <v>6</v>
      </c>
      <c r="K121" s="73"/>
      <c r="L121" s="73" t="s">
        <v>6</v>
      </c>
    </row>
    <row r="122" spans="2:12" ht="15">
      <c r="B122" s="45" t="s">
        <v>23</v>
      </c>
      <c r="F122" s="98"/>
      <c r="H122" s="98"/>
      <c r="L122" s="73" t="s">
        <v>94</v>
      </c>
    </row>
    <row r="123" spans="6:12" ht="14.25">
      <c r="F123" s="44"/>
      <c r="H123" s="44"/>
      <c r="L123" s="40"/>
    </row>
    <row r="124" spans="2:10" ht="14.25">
      <c r="B124" s="45" t="s">
        <v>80</v>
      </c>
      <c r="F124" s="44"/>
      <c r="H124" s="44"/>
      <c r="J124" s="76"/>
    </row>
    <row r="125" spans="2:12" ht="14.25">
      <c r="B125" s="77" t="s">
        <v>81</v>
      </c>
      <c r="F125" s="43">
        <v>0</v>
      </c>
      <c r="G125" s="76"/>
      <c r="H125" s="42">
        <v>-1</v>
      </c>
      <c r="J125" s="43">
        <f>F125</f>
        <v>0</v>
      </c>
      <c r="K125" s="40"/>
      <c r="L125" s="40">
        <f>H125</f>
        <v>-1</v>
      </c>
    </row>
    <row r="126" spans="2:12" ht="14.25">
      <c r="B126" s="77" t="s">
        <v>82</v>
      </c>
      <c r="F126" s="43">
        <v>0</v>
      </c>
      <c r="G126" s="76"/>
      <c r="H126" s="42">
        <v>0</v>
      </c>
      <c r="J126" s="43">
        <f>F126</f>
        <v>0</v>
      </c>
      <c r="K126" s="40"/>
      <c r="L126" s="40">
        <f>H126</f>
        <v>0</v>
      </c>
    </row>
    <row r="127" spans="2:12" ht="14.25">
      <c r="B127" s="77"/>
      <c r="F127" s="43"/>
      <c r="G127" s="76"/>
      <c r="H127" s="42"/>
      <c r="J127" s="43"/>
      <c r="K127" s="40"/>
      <c r="L127" s="42"/>
    </row>
    <row r="128" spans="2:12" ht="14.25">
      <c r="B128" s="45" t="s">
        <v>83</v>
      </c>
      <c r="F128" s="43"/>
      <c r="G128" s="76"/>
      <c r="H128" s="42"/>
      <c r="J128" s="43"/>
      <c r="K128" s="40"/>
      <c r="L128" s="42"/>
    </row>
    <row r="129" spans="2:12" ht="14.25">
      <c r="B129" s="77" t="s">
        <v>81</v>
      </c>
      <c r="F129" s="43"/>
      <c r="G129" s="76"/>
      <c r="H129" s="42"/>
      <c r="J129" s="43"/>
      <c r="K129" s="40"/>
      <c r="L129" s="42"/>
    </row>
    <row r="130" spans="2:12" ht="14.25">
      <c r="B130" s="45" t="s">
        <v>84</v>
      </c>
      <c r="F130" s="43">
        <v>0</v>
      </c>
      <c r="G130" s="76"/>
      <c r="H130" s="42">
        <v>0</v>
      </c>
      <c r="J130" s="43">
        <f>F130</f>
        <v>0</v>
      </c>
      <c r="K130" s="40"/>
      <c r="L130" s="40">
        <f>H130</f>
        <v>0</v>
      </c>
    </row>
    <row r="131" spans="2:12" ht="14.25">
      <c r="B131" s="45" t="s">
        <v>86</v>
      </c>
      <c r="F131" s="43">
        <v>0</v>
      </c>
      <c r="G131" s="76"/>
      <c r="H131" s="42">
        <v>0</v>
      </c>
      <c r="J131" s="43">
        <f>F131</f>
        <v>0</v>
      </c>
      <c r="K131" s="40"/>
      <c r="L131" s="40">
        <f>H131</f>
        <v>0</v>
      </c>
    </row>
    <row r="132" spans="2:12" ht="14.25">
      <c r="B132" s="77" t="s">
        <v>85</v>
      </c>
      <c r="F132" s="43">
        <v>0</v>
      </c>
      <c r="G132" s="76"/>
      <c r="H132" s="42">
        <v>0</v>
      </c>
      <c r="J132" s="43">
        <f>F132</f>
        <v>0</v>
      </c>
      <c r="K132" s="40"/>
      <c r="L132" s="40">
        <f>H132</f>
        <v>0</v>
      </c>
    </row>
    <row r="133" spans="2:12" ht="14.25">
      <c r="B133" s="77"/>
      <c r="F133" s="43"/>
      <c r="G133" s="76"/>
      <c r="H133" s="42"/>
      <c r="J133" s="43"/>
      <c r="L133" s="42"/>
    </row>
    <row r="134" spans="2:12" ht="14.25">
      <c r="B134" s="45" t="s">
        <v>72</v>
      </c>
      <c r="F134" s="43"/>
      <c r="G134" s="76"/>
      <c r="H134" s="40"/>
      <c r="J134" s="43"/>
      <c r="L134" s="40"/>
    </row>
    <row r="135" spans="2:12" ht="14.25">
      <c r="B135" s="77" t="s">
        <v>81</v>
      </c>
      <c r="F135" s="43">
        <v>0</v>
      </c>
      <c r="G135" s="76"/>
      <c r="H135" s="40">
        <v>0</v>
      </c>
      <c r="J135" s="43">
        <f>F135</f>
        <v>0</v>
      </c>
      <c r="K135" s="40"/>
      <c r="L135" s="40">
        <f>H135</f>
        <v>0</v>
      </c>
    </row>
    <row r="136" spans="2:12" ht="14.25">
      <c r="B136" s="77" t="s">
        <v>85</v>
      </c>
      <c r="F136" s="43">
        <v>0</v>
      </c>
      <c r="G136" s="76"/>
      <c r="H136" s="40">
        <v>0</v>
      </c>
      <c r="J136" s="43">
        <f>F136</f>
        <v>0</v>
      </c>
      <c r="K136" s="40"/>
      <c r="L136" s="40">
        <f>H136</f>
        <v>0</v>
      </c>
    </row>
    <row r="137" spans="6:12" ht="14.25">
      <c r="F137" s="43"/>
      <c r="G137" s="76"/>
      <c r="H137" s="40"/>
      <c r="J137" s="43"/>
      <c r="K137" s="40"/>
      <c r="L137" s="40"/>
    </row>
    <row r="138" spans="6:12" ht="15" thickBot="1">
      <c r="F138" s="97">
        <f>SUM(F123:F137)</f>
        <v>0</v>
      </c>
      <c r="G138" s="76"/>
      <c r="H138" s="97">
        <f>SUM(H123:H137)</f>
        <v>-1</v>
      </c>
      <c r="J138" s="97">
        <f>SUM(J123:J137)</f>
        <v>0</v>
      </c>
      <c r="K138" s="40"/>
      <c r="L138" s="97">
        <f>SUM(L123:L137)</f>
        <v>-1</v>
      </c>
    </row>
    <row r="139" spans="6:12" ht="15" thickTop="1">
      <c r="F139" s="43"/>
      <c r="G139" s="76"/>
      <c r="H139" s="40"/>
      <c r="J139" s="40"/>
      <c r="K139" s="40"/>
      <c r="L139" s="40"/>
    </row>
    <row r="140" spans="2:13" ht="14.25">
      <c r="B140" s="132" t="s">
        <v>281</v>
      </c>
      <c r="C140" s="133"/>
      <c r="D140" s="133"/>
      <c r="E140" s="133"/>
      <c r="F140" s="133"/>
      <c r="G140" s="133"/>
      <c r="H140" s="133"/>
      <c r="I140" s="133"/>
      <c r="J140" s="133"/>
      <c r="K140" s="133"/>
      <c r="L140" s="133"/>
      <c r="M140" s="133"/>
    </row>
    <row r="141" spans="2:13" ht="14.25">
      <c r="B141" s="133"/>
      <c r="C141" s="133"/>
      <c r="D141" s="133"/>
      <c r="E141" s="133"/>
      <c r="F141" s="133"/>
      <c r="G141" s="133"/>
      <c r="H141" s="133"/>
      <c r="I141" s="133"/>
      <c r="J141" s="133"/>
      <c r="K141" s="133"/>
      <c r="L141" s="133"/>
      <c r="M141" s="133"/>
    </row>
    <row r="142" spans="6:12" ht="14.25">
      <c r="F142" s="40"/>
      <c r="H142" s="40"/>
      <c r="J142" s="40"/>
      <c r="K142" s="40"/>
      <c r="L142" s="40"/>
    </row>
    <row r="143" spans="1:2" ht="15">
      <c r="A143" s="72" t="s">
        <v>51</v>
      </c>
      <c r="B143" s="72" t="s">
        <v>267</v>
      </c>
    </row>
    <row r="144" spans="1:2" ht="15">
      <c r="A144" s="72"/>
      <c r="B144" s="72"/>
    </row>
    <row r="145" spans="1:2" ht="15">
      <c r="A145" s="72"/>
      <c r="B145" s="45" t="s">
        <v>204</v>
      </c>
    </row>
    <row r="146" spans="1:2" ht="15">
      <c r="A146" s="72"/>
      <c r="B146" s="45" t="s">
        <v>94</v>
      </c>
    </row>
    <row r="147" spans="1:2" ht="15">
      <c r="A147" s="72" t="s">
        <v>52</v>
      </c>
      <c r="B147" s="72" t="s">
        <v>26</v>
      </c>
    </row>
    <row r="148" spans="1:2" ht="10.5" customHeight="1">
      <c r="A148" s="72"/>
      <c r="B148" s="72"/>
    </row>
    <row r="149" ht="14.25">
      <c r="B149" s="45" t="s">
        <v>203</v>
      </c>
    </row>
    <row r="151" spans="1:2" ht="15">
      <c r="A151" s="72" t="s">
        <v>54</v>
      </c>
      <c r="B151" s="72" t="s">
        <v>29</v>
      </c>
    </row>
    <row r="152" spans="1:5" ht="10.5" customHeight="1">
      <c r="A152" s="72"/>
      <c r="E152" s="78"/>
    </row>
    <row r="153" spans="2:13" ht="14.25">
      <c r="B153" s="132" t="s">
        <v>268</v>
      </c>
      <c r="C153" s="133"/>
      <c r="D153" s="133"/>
      <c r="E153" s="133"/>
      <c r="F153" s="133"/>
      <c r="G153" s="133"/>
      <c r="H153" s="133"/>
      <c r="I153" s="133"/>
      <c r="J153" s="133"/>
      <c r="K153" s="133"/>
      <c r="L153" s="133"/>
      <c r="M153" s="133"/>
    </row>
    <row r="154" spans="2:13" ht="14.25">
      <c r="B154" s="133"/>
      <c r="C154" s="133"/>
      <c r="D154" s="133"/>
      <c r="E154" s="133"/>
      <c r="F154" s="133"/>
      <c r="G154" s="133"/>
      <c r="H154" s="133"/>
      <c r="I154" s="133"/>
      <c r="J154" s="133"/>
      <c r="K154" s="133"/>
      <c r="L154" s="133"/>
      <c r="M154" s="133"/>
    </row>
    <row r="155" spans="2:13" ht="14.25">
      <c r="B155" s="133"/>
      <c r="C155" s="133"/>
      <c r="D155" s="133"/>
      <c r="E155" s="133"/>
      <c r="F155" s="133"/>
      <c r="G155" s="133"/>
      <c r="H155" s="133"/>
      <c r="I155" s="133"/>
      <c r="J155" s="133"/>
      <c r="K155" s="133"/>
      <c r="L155" s="133"/>
      <c r="M155" s="133"/>
    </row>
    <row r="156" spans="2:13" ht="10.5" customHeight="1">
      <c r="B156" s="126"/>
      <c r="C156" s="126"/>
      <c r="D156" s="126"/>
      <c r="E156" s="126"/>
      <c r="F156" s="126"/>
      <c r="G156" s="126"/>
      <c r="H156" s="126"/>
      <c r="I156" s="126"/>
      <c r="J156" s="126"/>
      <c r="K156" s="126"/>
      <c r="L156" s="126"/>
      <c r="M156" s="126"/>
    </row>
    <row r="157" spans="2:13" ht="14.25">
      <c r="B157" s="132" t="s">
        <v>288</v>
      </c>
      <c r="C157" s="133"/>
      <c r="D157" s="133"/>
      <c r="E157" s="133"/>
      <c r="F157" s="133"/>
      <c r="G157" s="133"/>
      <c r="H157" s="133"/>
      <c r="I157" s="133"/>
      <c r="J157" s="133"/>
      <c r="K157" s="133"/>
      <c r="L157" s="133"/>
      <c r="M157" s="133"/>
    </row>
    <row r="158" spans="2:13" ht="14.25">
      <c r="B158" s="133"/>
      <c r="C158" s="133"/>
      <c r="D158" s="133"/>
      <c r="E158" s="133"/>
      <c r="F158" s="133"/>
      <c r="G158" s="133"/>
      <c r="H158" s="133"/>
      <c r="I158" s="133"/>
      <c r="J158" s="133"/>
      <c r="K158" s="133"/>
      <c r="L158" s="133"/>
      <c r="M158" s="133"/>
    </row>
    <row r="159" spans="2:13" ht="14.25">
      <c r="B159" s="133"/>
      <c r="C159" s="133"/>
      <c r="D159" s="133"/>
      <c r="E159" s="133"/>
      <c r="F159" s="133"/>
      <c r="G159" s="133"/>
      <c r="H159" s="133"/>
      <c r="I159" s="133"/>
      <c r="J159" s="133"/>
      <c r="K159" s="133"/>
      <c r="L159" s="133"/>
      <c r="M159" s="133"/>
    </row>
    <row r="160" spans="2:13" ht="14.25">
      <c r="B160" s="133"/>
      <c r="C160" s="133"/>
      <c r="D160" s="133"/>
      <c r="E160" s="133"/>
      <c r="F160" s="133"/>
      <c r="G160" s="133"/>
      <c r="H160" s="133"/>
      <c r="I160" s="133"/>
      <c r="J160" s="133"/>
      <c r="K160" s="133"/>
      <c r="L160" s="133"/>
      <c r="M160" s="133"/>
    </row>
    <row r="161" spans="2:13" ht="14.25">
      <c r="B161" s="133"/>
      <c r="C161" s="133"/>
      <c r="D161" s="133"/>
      <c r="E161" s="133"/>
      <c r="F161" s="133"/>
      <c r="G161" s="133"/>
      <c r="H161" s="133"/>
      <c r="I161" s="133"/>
      <c r="J161" s="133"/>
      <c r="K161" s="133"/>
      <c r="L161" s="133"/>
      <c r="M161" s="133"/>
    </row>
    <row r="162" ht="10.5" customHeight="1">
      <c r="E162" s="78"/>
    </row>
    <row r="163" spans="1:13" ht="15">
      <c r="A163" s="72"/>
      <c r="B163" s="132" t="s">
        <v>238</v>
      </c>
      <c r="C163" s="133"/>
      <c r="D163" s="133"/>
      <c r="E163" s="133"/>
      <c r="F163" s="133"/>
      <c r="G163" s="133"/>
      <c r="H163" s="133"/>
      <c r="I163" s="133"/>
      <c r="J163" s="133"/>
      <c r="K163" s="133"/>
      <c r="L163" s="133"/>
      <c r="M163" s="133"/>
    </row>
    <row r="164" spans="1:13" ht="15">
      <c r="A164" s="72"/>
      <c r="B164" s="133"/>
      <c r="C164" s="133"/>
      <c r="D164" s="133"/>
      <c r="E164" s="133"/>
      <c r="F164" s="133"/>
      <c r="G164" s="133"/>
      <c r="H164" s="133"/>
      <c r="I164" s="133"/>
      <c r="J164" s="133"/>
      <c r="K164" s="133"/>
      <c r="L164" s="133"/>
      <c r="M164" s="133"/>
    </row>
    <row r="165" spans="1:5" ht="13.5" customHeight="1">
      <c r="A165" s="72"/>
      <c r="B165" s="79"/>
      <c r="C165" s="79"/>
      <c r="E165" s="78"/>
    </row>
    <row r="166" spans="1:13" ht="18.75" customHeight="1">
      <c r="A166" s="72"/>
      <c r="B166" s="132" t="s">
        <v>239</v>
      </c>
      <c r="C166" s="133"/>
      <c r="D166" s="133"/>
      <c r="E166" s="133"/>
      <c r="F166" s="133"/>
      <c r="G166" s="133"/>
      <c r="H166" s="133"/>
      <c r="I166" s="133"/>
      <c r="J166" s="133"/>
      <c r="K166" s="133"/>
      <c r="L166" s="133"/>
      <c r="M166" s="133"/>
    </row>
    <row r="167" spans="1:13" ht="21" customHeight="1">
      <c r="A167" s="72"/>
      <c r="B167" s="133"/>
      <c r="C167" s="133"/>
      <c r="D167" s="133"/>
      <c r="E167" s="133"/>
      <c r="F167" s="133"/>
      <c r="G167" s="133"/>
      <c r="H167" s="133"/>
      <c r="I167" s="133"/>
      <c r="J167" s="133"/>
      <c r="K167" s="133"/>
      <c r="L167" s="133"/>
      <c r="M167" s="133"/>
    </row>
    <row r="168" spans="1:5" ht="10.5" customHeight="1">
      <c r="A168" s="72"/>
      <c r="B168" s="79"/>
      <c r="C168" s="79"/>
      <c r="E168" s="78"/>
    </row>
    <row r="169" spans="2:13" ht="14.25">
      <c r="B169" s="132" t="s">
        <v>269</v>
      </c>
      <c r="C169" s="133"/>
      <c r="D169" s="133"/>
      <c r="E169" s="133"/>
      <c r="F169" s="133"/>
      <c r="G169" s="133"/>
      <c r="H169" s="133"/>
      <c r="I169" s="133"/>
      <c r="J169" s="133"/>
      <c r="K169" s="133"/>
      <c r="L169" s="133"/>
      <c r="M169" s="133"/>
    </row>
    <row r="170" spans="2:13" ht="14.25">
      <c r="B170" s="133"/>
      <c r="C170" s="133"/>
      <c r="D170" s="133"/>
      <c r="E170" s="133"/>
      <c r="F170" s="133"/>
      <c r="G170" s="133"/>
      <c r="H170" s="133"/>
      <c r="I170" s="133"/>
      <c r="J170" s="133"/>
      <c r="K170" s="133"/>
      <c r="L170" s="133"/>
      <c r="M170" s="133"/>
    </row>
    <row r="171" ht="10.5" customHeight="1">
      <c r="E171" s="78"/>
    </row>
    <row r="172" spans="2:5" ht="14.25">
      <c r="B172" s="45" t="s">
        <v>240</v>
      </c>
      <c r="E172" s="78"/>
    </row>
    <row r="173" spans="2:5" ht="14.25">
      <c r="B173" s="45" t="s">
        <v>241</v>
      </c>
      <c r="E173" s="78"/>
    </row>
    <row r="174" spans="2:5" ht="14.25">
      <c r="B174" s="45" t="s">
        <v>242</v>
      </c>
      <c r="E174" s="78"/>
    </row>
    <row r="175" spans="2:5" ht="14.25">
      <c r="B175" s="45" t="s">
        <v>243</v>
      </c>
      <c r="E175" s="78"/>
    </row>
    <row r="176" spans="2:5" ht="14.25">
      <c r="B176" s="45" t="s">
        <v>244</v>
      </c>
      <c r="E176" s="78"/>
    </row>
    <row r="177" spans="2:5" ht="14.25">
      <c r="B177" s="45" t="s">
        <v>245</v>
      </c>
      <c r="E177" s="78"/>
    </row>
    <row r="178" spans="2:5" ht="14.25">
      <c r="B178" s="45" t="s">
        <v>246</v>
      </c>
      <c r="E178" s="78"/>
    </row>
    <row r="179" spans="2:5" ht="14.25">
      <c r="B179" s="45" t="s">
        <v>247</v>
      </c>
      <c r="E179" s="78"/>
    </row>
    <row r="180" spans="2:5" ht="14.25">
      <c r="B180" s="45" t="s">
        <v>248</v>
      </c>
      <c r="E180" s="78"/>
    </row>
    <row r="181" ht="14.25">
      <c r="E181" s="78"/>
    </row>
    <row r="182" spans="2:13" ht="14.25">
      <c r="B182" s="132" t="s">
        <v>270</v>
      </c>
      <c r="C182" s="133"/>
      <c r="D182" s="133"/>
      <c r="E182" s="133"/>
      <c r="F182" s="133"/>
      <c r="G182" s="133"/>
      <c r="H182" s="133"/>
      <c r="I182" s="133"/>
      <c r="J182" s="133"/>
      <c r="K182" s="133"/>
      <c r="L182" s="133"/>
      <c r="M182" s="133"/>
    </row>
    <row r="183" spans="2:13" ht="14.25">
      <c r="B183" s="133"/>
      <c r="C183" s="133"/>
      <c r="D183" s="133"/>
      <c r="E183" s="133"/>
      <c r="F183" s="133"/>
      <c r="G183" s="133"/>
      <c r="H183" s="133"/>
      <c r="I183" s="133"/>
      <c r="J183" s="133"/>
      <c r="K183" s="133"/>
      <c r="L183" s="133"/>
      <c r="M183" s="133"/>
    </row>
    <row r="184" ht="14.25">
      <c r="E184" s="78"/>
    </row>
    <row r="185" ht="14.25">
      <c r="E185" s="78"/>
    </row>
    <row r="186" ht="14.25">
      <c r="E186" s="78"/>
    </row>
    <row r="187" spans="2:5" ht="14.25">
      <c r="B187" s="45" t="s">
        <v>249</v>
      </c>
      <c r="E187" s="78"/>
    </row>
    <row r="188" spans="2:13" ht="14.25">
      <c r="B188" s="132" t="s">
        <v>289</v>
      </c>
      <c r="C188" s="133"/>
      <c r="D188" s="133"/>
      <c r="E188" s="133"/>
      <c r="F188" s="133"/>
      <c r="G188" s="133"/>
      <c r="H188" s="133"/>
      <c r="I188" s="133"/>
      <c r="J188" s="133"/>
      <c r="K188" s="133"/>
      <c r="L188" s="133"/>
      <c r="M188" s="133"/>
    </row>
    <row r="189" spans="2:13" ht="14.25">
      <c r="B189" s="133"/>
      <c r="C189" s="133"/>
      <c r="D189" s="133"/>
      <c r="E189" s="133"/>
      <c r="F189" s="133"/>
      <c r="G189" s="133"/>
      <c r="H189" s="133"/>
      <c r="I189" s="133"/>
      <c r="J189" s="133"/>
      <c r="K189" s="133"/>
      <c r="L189" s="133"/>
      <c r="M189" s="133"/>
    </row>
    <row r="190" spans="2:13" ht="14.25">
      <c r="B190" s="133"/>
      <c r="C190" s="133"/>
      <c r="D190" s="133"/>
      <c r="E190" s="133"/>
      <c r="F190" s="133"/>
      <c r="G190" s="133"/>
      <c r="H190" s="133"/>
      <c r="I190" s="133"/>
      <c r="J190" s="133"/>
      <c r="K190" s="133"/>
      <c r="L190" s="133"/>
      <c r="M190" s="133"/>
    </row>
    <row r="191" spans="2:13" ht="14.25">
      <c r="B191" s="132" t="s">
        <v>290</v>
      </c>
      <c r="C191" s="133"/>
      <c r="D191" s="133"/>
      <c r="E191" s="133"/>
      <c r="F191" s="133"/>
      <c r="G191" s="133"/>
      <c r="H191" s="133"/>
      <c r="I191" s="133"/>
      <c r="J191" s="133"/>
      <c r="K191" s="133"/>
      <c r="L191" s="133"/>
      <c r="M191" s="133"/>
    </row>
    <row r="192" spans="2:13" ht="14.25">
      <c r="B192" s="133"/>
      <c r="C192" s="133"/>
      <c r="D192" s="133"/>
      <c r="E192" s="133"/>
      <c r="F192" s="133"/>
      <c r="G192" s="133"/>
      <c r="H192" s="133"/>
      <c r="I192" s="133"/>
      <c r="J192" s="133"/>
      <c r="K192" s="133"/>
      <c r="L192" s="133"/>
      <c r="M192" s="133"/>
    </row>
    <row r="193" spans="2:13" ht="14.25">
      <c r="B193" s="126"/>
      <c r="C193" s="126"/>
      <c r="D193" s="126"/>
      <c r="E193" s="126"/>
      <c r="F193" s="126"/>
      <c r="G193" s="126"/>
      <c r="H193" s="126"/>
      <c r="I193" s="126"/>
      <c r="J193" s="126"/>
      <c r="K193" s="126"/>
      <c r="L193" s="126"/>
      <c r="M193" s="126"/>
    </row>
    <row r="194" spans="2:13" ht="14.25">
      <c r="B194" s="132" t="s">
        <v>296</v>
      </c>
      <c r="C194" s="133"/>
      <c r="D194" s="133"/>
      <c r="E194" s="133"/>
      <c r="F194" s="133"/>
      <c r="G194" s="133"/>
      <c r="H194" s="133"/>
      <c r="I194" s="133"/>
      <c r="J194" s="133"/>
      <c r="K194" s="133"/>
      <c r="L194" s="133"/>
      <c r="M194" s="133"/>
    </row>
    <row r="195" spans="2:13" ht="14.25">
      <c r="B195" s="133"/>
      <c r="C195" s="133"/>
      <c r="D195" s="133"/>
      <c r="E195" s="133"/>
      <c r="F195" s="133"/>
      <c r="G195" s="133"/>
      <c r="H195" s="133"/>
      <c r="I195" s="133"/>
      <c r="J195" s="133"/>
      <c r="K195" s="133"/>
      <c r="L195" s="133"/>
      <c r="M195" s="133"/>
    </row>
    <row r="196" spans="2:13" ht="14.25">
      <c r="B196" s="133"/>
      <c r="C196" s="133"/>
      <c r="D196" s="133"/>
      <c r="E196" s="133"/>
      <c r="F196" s="133"/>
      <c r="G196" s="133"/>
      <c r="H196" s="133"/>
      <c r="I196" s="133"/>
      <c r="J196" s="133"/>
      <c r="K196" s="133"/>
      <c r="L196" s="133"/>
      <c r="M196" s="133"/>
    </row>
    <row r="197" spans="2:13" ht="14.25">
      <c r="B197" s="132" t="s">
        <v>291</v>
      </c>
      <c r="C197" s="133"/>
      <c r="D197" s="133"/>
      <c r="E197" s="133"/>
      <c r="F197" s="133"/>
      <c r="G197" s="133"/>
      <c r="H197" s="133"/>
      <c r="I197" s="133"/>
      <c r="J197" s="133"/>
      <c r="K197" s="133"/>
      <c r="L197" s="133"/>
      <c r="M197" s="133"/>
    </row>
    <row r="198" spans="2:13" ht="14.25">
      <c r="B198" s="133"/>
      <c r="C198" s="133"/>
      <c r="D198" s="133"/>
      <c r="E198" s="133"/>
      <c r="F198" s="133"/>
      <c r="G198" s="133"/>
      <c r="H198" s="133"/>
      <c r="I198" s="133"/>
      <c r="J198" s="133"/>
      <c r="K198" s="133"/>
      <c r="L198" s="133"/>
      <c r="M198" s="133"/>
    </row>
    <row r="199" spans="2:13" ht="14.25">
      <c r="B199" s="132" t="s">
        <v>292</v>
      </c>
      <c r="C199" s="133"/>
      <c r="D199" s="133"/>
      <c r="E199" s="133"/>
      <c r="F199" s="133"/>
      <c r="G199" s="133"/>
      <c r="H199" s="133"/>
      <c r="I199" s="133"/>
      <c r="J199" s="133"/>
      <c r="K199" s="133"/>
      <c r="L199" s="133"/>
      <c r="M199" s="133"/>
    </row>
    <row r="200" spans="2:13" ht="14.25">
      <c r="B200" s="133"/>
      <c r="C200" s="133"/>
      <c r="D200" s="133"/>
      <c r="E200" s="133"/>
      <c r="F200" s="133"/>
      <c r="G200" s="133"/>
      <c r="H200" s="133"/>
      <c r="I200" s="133"/>
      <c r="J200" s="133"/>
      <c r="K200" s="133"/>
      <c r="L200" s="133"/>
      <c r="M200" s="133"/>
    </row>
    <row r="201" spans="2:13" ht="14.25">
      <c r="B201" s="126"/>
      <c r="C201" s="126"/>
      <c r="D201" s="126"/>
      <c r="E201" s="126"/>
      <c r="F201" s="126"/>
      <c r="G201" s="126"/>
      <c r="H201" s="126"/>
      <c r="I201" s="126"/>
      <c r="J201" s="126"/>
      <c r="K201" s="126"/>
      <c r="L201" s="126"/>
      <c r="M201" s="126"/>
    </row>
    <row r="202" spans="2:13" ht="14.25">
      <c r="B202" s="132" t="s">
        <v>293</v>
      </c>
      <c r="C202" s="133"/>
      <c r="D202" s="133"/>
      <c r="E202" s="133"/>
      <c r="F202" s="133"/>
      <c r="G202" s="133"/>
      <c r="H202" s="133"/>
      <c r="I202" s="133"/>
      <c r="J202" s="133"/>
      <c r="K202" s="133"/>
      <c r="L202" s="133"/>
      <c r="M202" s="133"/>
    </row>
    <row r="203" spans="2:13" ht="14.25">
      <c r="B203" s="133"/>
      <c r="C203" s="133"/>
      <c r="D203" s="133"/>
      <c r="E203" s="133"/>
      <c r="F203" s="133"/>
      <c r="G203" s="133"/>
      <c r="H203" s="133"/>
      <c r="I203" s="133"/>
      <c r="J203" s="133"/>
      <c r="K203" s="133"/>
      <c r="L203" s="133"/>
      <c r="M203" s="133"/>
    </row>
    <row r="204" spans="2:13" ht="14.25">
      <c r="B204" s="126"/>
      <c r="C204" s="126"/>
      <c r="D204" s="126"/>
      <c r="E204" s="126"/>
      <c r="F204" s="126"/>
      <c r="G204" s="126"/>
      <c r="H204" s="126"/>
      <c r="I204" s="126"/>
      <c r="J204" s="126"/>
      <c r="K204" s="126"/>
      <c r="L204" s="126"/>
      <c r="M204" s="126"/>
    </row>
    <row r="205" spans="2:13" ht="14.25">
      <c r="B205" s="132" t="s">
        <v>294</v>
      </c>
      <c r="C205" s="133"/>
      <c r="D205" s="133"/>
      <c r="E205" s="133"/>
      <c r="F205" s="133"/>
      <c r="G205" s="133"/>
      <c r="H205" s="133"/>
      <c r="I205" s="133"/>
      <c r="J205" s="133"/>
      <c r="K205" s="133"/>
      <c r="L205" s="133"/>
      <c r="M205" s="133"/>
    </row>
    <row r="206" spans="2:13" ht="14.25">
      <c r="B206" s="133"/>
      <c r="C206" s="133"/>
      <c r="D206" s="133"/>
      <c r="E206" s="133"/>
      <c r="F206" s="133"/>
      <c r="G206" s="133"/>
      <c r="H206" s="133"/>
      <c r="I206" s="133"/>
      <c r="J206" s="133"/>
      <c r="K206" s="133"/>
      <c r="L206" s="133"/>
      <c r="M206" s="133"/>
    </row>
    <row r="207" spans="2:13" ht="14.25">
      <c r="B207" s="133"/>
      <c r="C207" s="133"/>
      <c r="D207" s="133"/>
      <c r="E207" s="133"/>
      <c r="F207" s="133"/>
      <c r="G207" s="133"/>
      <c r="H207" s="133"/>
      <c r="I207" s="133"/>
      <c r="J207" s="133"/>
      <c r="K207" s="133"/>
      <c r="L207" s="133"/>
      <c r="M207" s="133"/>
    </row>
    <row r="208" spans="2:13" ht="14.25">
      <c r="B208" s="126"/>
      <c r="C208" s="126"/>
      <c r="D208" s="126"/>
      <c r="E208" s="126"/>
      <c r="F208" s="126"/>
      <c r="G208" s="126"/>
      <c r="H208" s="126"/>
      <c r="I208" s="126"/>
      <c r="J208" s="126"/>
      <c r="K208" s="126"/>
      <c r="L208" s="126"/>
      <c r="M208" s="126"/>
    </row>
    <row r="209" spans="2:13" ht="14.25">
      <c r="B209" s="132" t="s">
        <v>295</v>
      </c>
      <c r="C209" s="133"/>
      <c r="D209" s="133"/>
      <c r="E209" s="133"/>
      <c r="F209" s="133"/>
      <c r="G209" s="133"/>
      <c r="H209" s="133"/>
      <c r="I209" s="133"/>
      <c r="J209" s="133"/>
      <c r="K209" s="133"/>
      <c r="L209" s="133"/>
      <c r="M209" s="133"/>
    </row>
    <row r="210" spans="2:13" ht="14.25">
      <c r="B210" s="133"/>
      <c r="C210" s="133"/>
      <c r="D210" s="133"/>
      <c r="E210" s="133"/>
      <c r="F210" s="133"/>
      <c r="G210" s="133"/>
      <c r="H210" s="133"/>
      <c r="I210" s="133"/>
      <c r="J210" s="133"/>
      <c r="K210" s="133"/>
      <c r="L210" s="133"/>
      <c r="M210" s="133"/>
    </row>
    <row r="211" spans="2:13" ht="14.25">
      <c r="B211" s="133"/>
      <c r="C211" s="133"/>
      <c r="D211" s="133"/>
      <c r="E211" s="133"/>
      <c r="F211" s="133"/>
      <c r="G211" s="133"/>
      <c r="H211" s="133"/>
      <c r="I211" s="133"/>
      <c r="J211" s="133"/>
      <c r="K211" s="133"/>
      <c r="L211" s="133"/>
      <c r="M211" s="133"/>
    </row>
    <row r="212" spans="2:13" ht="14.25">
      <c r="B212" s="133"/>
      <c r="C212" s="133"/>
      <c r="D212" s="133"/>
      <c r="E212" s="133"/>
      <c r="F212" s="133"/>
      <c r="G212" s="133"/>
      <c r="H212" s="133"/>
      <c r="I212" s="133"/>
      <c r="J212" s="133"/>
      <c r="K212" s="133"/>
      <c r="L212" s="133"/>
      <c r="M212" s="133"/>
    </row>
    <row r="213" spans="2:13" ht="14.25">
      <c r="B213" s="133"/>
      <c r="C213" s="133"/>
      <c r="D213" s="133"/>
      <c r="E213" s="133"/>
      <c r="F213" s="133"/>
      <c r="G213" s="133"/>
      <c r="H213" s="133"/>
      <c r="I213" s="133"/>
      <c r="J213" s="133"/>
      <c r="K213" s="133"/>
      <c r="L213" s="133"/>
      <c r="M213" s="133"/>
    </row>
    <row r="214" spans="2:13" ht="14.25">
      <c r="B214" s="133"/>
      <c r="C214" s="133"/>
      <c r="D214" s="133"/>
      <c r="E214" s="133"/>
      <c r="F214" s="133"/>
      <c r="G214" s="133"/>
      <c r="H214" s="133"/>
      <c r="I214" s="133"/>
      <c r="J214" s="133"/>
      <c r="K214" s="133"/>
      <c r="L214" s="133"/>
      <c r="M214" s="133"/>
    </row>
    <row r="215" spans="2:13" ht="14.25">
      <c r="B215" s="126"/>
      <c r="C215" s="126"/>
      <c r="D215" s="126"/>
      <c r="E215" s="126"/>
      <c r="F215" s="126"/>
      <c r="G215" s="126"/>
      <c r="H215" s="126"/>
      <c r="I215" s="126"/>
      <c r="J215" s="126"/>
      <c r="K215" s="126"/>
      <c r="L215" s="126"/>
      <c r="M215" s="126"/>
    </row>
    <row r="216" spans="1:2" ht="15">
      <c r="A216" s="72" t="s">
        <v>56</v>
      </c>
      <c r="B216" s="72" t="s">
        <v>35</v>
      </c>
    </row>
    <row r="217" spans="1:10" ht="15">
      <c r="A217" s="72"/>
      <c r="B217" s="72"/>
      <c r="G217" s="72"/>
      <c r="H217" s="94">
        <v>38442</v>
      </c>
      <c r="I217" s="95"/>
      <c r="J217" s="94">
        <v>38077</v>
      </c>
    </row>
    <row r="218" spans="1:10" ht="15">
      <c r="A218" s="72"/>
      <c r="B218" s="72"/>
      <c r="G218" s="72"/>
      <c r="H218" s="73" t="s">
        <v>6</v>
      </c>
      <c r="J218" s="73" t="s">
        <v>6</v>
      </c>
    </row>
    <row r="219" spans="1:10" ht="15">
      <c r="A219" s="72"/>
      <c r="B219" s="45" t="s">
        <v>36</v>
      </c>
      <c r="H219" s="44"/>
      <c r="J219" s="44"/>
    </row>
    <row r="220" spans="1:10" ht="15">
      <c r="A220" s="72"/>
      <c r="B220" s="77" t="s">
        <v>37</v>
      </c>
      <c r="G220" s="43"/>
      <c r="H220" s="43">
        <v>59964</v>
      </c>
      <c r="J220" s="43">
        <f>46544+799</f>
        <v>47343</v>
      </c>
    </row>
    <row r="221" spans="1:10" ht="15">
      <c r="A221" s="72"/>
      <c r="B221" s="77" t="s">
        <v>39</v>
      </c>
      <c r="E221" s="80" t="s">
        <v>94</v>
      </c>
      <c r="G221" s="43"/>
      <c r="H221" s="43">
        <v>42000</v>
      </c>
      <c r="J221" s="43">
        <f>12000+9083-169</f>
        <v>20914</v>
      </c>
    </row>
    <row r="222" spans="1:10" ht="15">
      <c r="A222" s="72"/>
      <c r="B222" s="77"/>
      <c r="G222" s="43"/>
      <c r="H222" s="43"/>
      <c r="J222" s="43"/>
    </row>
    <row r="223" spans="1:10" ht="15">
      <c r="A223" s="72"/>
      <c r="B223" s="45" t="s">
        <v>38</v>
      </c>
      <c r="G223" s="43"/>
      <c r="H223" s="43"/>
      <c r="J223" s="43"/>
    </row>
    <row r="224" spans="2:10" ht="14.25">
      <c r="B224" s="77" t="s">
        <v>37</v>
      </c>
      <c r="G224" s="43"/>
      <c r="H224" s="43">
        <v>0</v>
      </c>
      <c r="J224" s="43">
        <v>0</v>
      </c>
    </row>
    <row r="225" spans="2:10" ht="14.25">
      <c r="B225" s="77" t="s">
        <v>39</v>
      </c>
      <c r="G225" s="43"/>
      <c r="H225" s="43">
        <v>0</v>
      </c>
      <c r="J225" s="43">
        <f>30000</f>
        <v>30000</v>
      </c>
    </row>
    <row r="226" spans="2:10" ht="15" thickBot="1">
      <c r="B226" s="77"/>
      <c r="E226" s="45" t="s">
        <v>94</v>
      </c>
      <c r="G226" s="43"/>
      <c r="H226" s="82">
        <f>SUM(H220:H225)</f>
        <v>101964</v>
      </c>
      <c r="J226" s="82">
        <f>SUM(J220:J225)</f>
        <v>98257</v>
      </c>
    </row>
    <row r="227" spans="2:10" ht="15" thickTop="1">
      <c r="B227" s="77"/>
      <c r="F227" s="43"/>
      <c r="G227" s="43"/>
      <c r="H227" s="43"/>
      <c r="J227" s="80"/>
    </row>
    <row r="228" spans="2:10" ht="14.25">
      <c r="B228" s="45" t="s">
        <v>178</v>
      </c>
      <c r="F228" s="43"/>
      <c r="G228" s="43"/>
      <c r="H228" s="43"/>
      <c r="J228" s="80"/>
    </row>
    <row r="229" spans="2:6" ht="14.25">
      <c r="B229" s="77"/>
      <c r="F229" s="40" t="s">
        <v>94</v>
      </c>
    </row>
    <row r="230" spans="1:2" ht="15">
      <c r="A230" s="72" t="s">
        <v>57</v>
      </c>
      <c r="B230" s="72" t="s">
        <v>42</v>
      </c>
    </row>
    <row r="231" spans="1:2" ht="15">
      <c r="A231" s="72"/>
      <c r="B231" s="72"/>
    </row>
    <row r="232" spans="1:13" ht="15">
      <c r="A232" s="72"/>
      <c r="B232" s="132" t="s">
        <v>250</v>
      </c>
      <c r="C232" s="132"/>
      <c r="D232" s="132"/>
      <c r="E232" s="132"/>
      <c r="F232" s="132"/>
      <c r="G232" s="132"/>
      <c r="H232" s="132"/>
      <c r="I232" s="132"/>
      <c r="J232" s="132"/>
      <c r="K232" s="132"/>
      <c r="L232" s="132"/>
      <c r="M232" s="132"/>
    </row>
    <row r="233" spans="1:13" ht="15">
      <c r="A233" s="72"/>
      <c r="B233" s="132"/>
      <c r="C233" s="132"/>
      <c r="D233" s="132"/>
      <c r="E233" s="132"/>
      <c r="F233" s="132"/>
      <c r="G233" s="132"/>
      <c r="H233" s="132"/>
      <c r="I233" s="132"/>
      <c r="J233" s="132"/>
      <c r="K233" s="132"/>
      <c r="L233" s="132"/>
      <c r="M233" s="132"/>
    </row>
    <row r="234" ht="15">
      <c r="A234" s="72"/>
    </row>
    <row r="235" spans="1:2" ht="15">
      <c r="A235" s="72" t="s">
        <v>119</v>
      </c>
      <c r="B235" s="72" t="s">
        <v>44</v>
      </c>
    </row>
    <row r="236" spans="1:2" ht="15">
      <c r="A236" s="72"/>
      <c r="B236" s="72"/>
    </row>
    <row r="237" spans="1:13" ht="15">
      <c r="A237" s="72"/>
      <c r="B237" s="132" t="s">
        <v>297</v>
      </c>
      <c r="C237" s="132"/>
      <c r="D237" s="132"/>
      <c r="E237" s="132"/>
      <c r="F237" s="132"/>
      <c r="G237" s="132"/>
      <c r="H237" s="132"/>
      <c r="I237" s="132"/>
      <c r="J237" s="132"/>
      <c r="K237" s="132"/>
      <c r="L237" s="132"/>
      <c r="M237" s="132"/>
    </row>
    <row r="238" spans="1:13" ht="15">
      <c r="A238" s="72"/>
      <c r="B238" s="132"/>
      <c r="C238" s="132"/>
      <c r="D238" s="132"/>
      <c r="E238" s="132"/>
      <c r="F238" s="132"/>
      <c r="G238" s="132"/>
      <c r="H238" s="132"/>
      <c r="I238" s="132"/>
      <c r="J238" s="132"/>
      <c r="K238" s="132"/>
      <c r="L238" s="132"/>
      <c r="M238" s="132"/>
    </row>
    <row r="239" spans="1:13" ht="15">
      <c r="A239" s="72"/>
      <c r="B239" s="132"/>
      <c r="C239" s="132"/>
      <c r="D239" s="132"/>
      <c r="E239" s="132"/>
      <c r="F239" s="132"/>
      <c r="G239" s="132"/>
      <c r="H239" s="132"/>
      <c r="I239" s="132"/>
      <c r="J239" s="132"/>
      <c r="K239" s="132"/>
      <c r="L239" s="132"/>
      <c r="M239" s="132"/>
    </row>
    <row r="240" spans="1:13" ht="15">
      <c r="A240" s="72"/>
      <c r="B240" s="132"/>
      <c r="C240" s="132"/>
      <c r="D240" s="132"/>
      <c r="E240" s="132"/>
      <c r="F240" s="132"/>
      <c r="G240" s="132"/>
      <c r="H240" s="132"/>
      <c r="I240" s="132"/>
      <c r="J240" s="132"/>
      <c r="K240" s="132"/>
      <c r="L240" s="132"/>
      <c r="M240" s="132"/>
    </row>
    <row r="241" spans="1:2" ht="15">
      <c r="A241" s="72"/>
      <c r="B241" s="72"/>
    </row>
    <row r="242" spans="2:13" ht="14.25">
      <c r="B242" s="132" t="s">
        <v>298</v>
      </c>
      <c r="C242" s="132"/>
      <c r="D242" s="132"/>
      <c r="E242" s="132"/>
      <c r="F242" s="132"/>
      <c r="G242" s="132"/>
      <c r="H242" s="132"/>
      <c r="I242" s="132"/>
      <c r="J242" s="132"/>
      <c r="K242" s="132"/>
      <c r="L242" s="132"/>
      <c r="M242" s="132"/>
    </row>
    <row r="243" spans="2:13" ht="14.25">
      <c r="B243" s="132"/>
      <c r="C243" s="132"/>
      <c r="D243" s="132"/>
      <c r="E243" s="132"/>
      <c r="F243" s="132"/>
      <c r="G243" s="132"/>
      <c r="H243" s="132"/>
      <c r="I243" s="132"/>
      <c r="J243" s="132"/>
      <c r="K243" s="132"/>
      <c r="L243" s="132"/>
      <c r="M243" s="132"/>
    </row>
    <row r="244" spans="2:13" ht="14.25">
      <c r="B244" s="127"/>
      <c r="C244" s="127"/>
      <c r="D244" s="127"/>
      <c r="E244" s="127"/>
      <c r="F244" s="127"/>
      <c r="G244" s="127"/>
      <c r="H244" s="127"/>
      <c r="I244" s="127"/>
      <c r="J244" s="127"/>
      <c r="K244" s="127"/>
      <c r="L244" s="127"/>
      <c r="M244" s="127"/>
    </row>
    <row r="245" spans="1:10" ht="15">
      <c r="A245" s="72" t="s">
        <v>129</v>
      </c>
      <c r="B245" s="72" t="s">
        <v>58</v>
      </c>
      <c r="F245" s="43"/>
      <c r="G245" s="43"/>
      <c r="H245" s="43"/>
      <c r="I245" s="43"/>
      <c r="J245" s="43"/>
    </row>
    <row r="246" spans="2:10" ht="15">
      <c r="B246" s="72"/>
      <c r="F246" s="43"/>
      <c r="G246" s="43"/>
      <c r="H246" s="43"/>
      <c r="I246" s="43"/>
      <c r="J246" s="43"/>
    </row>
    <row r="247" spans="2:10" ht="14.25">
      <c r="B247" s="75" t="s">
        <v>147</v>
      </c>
      <c r="F247" s="43"/>
      <c r="G247" s="43"/>
      <c r="H247" s="43"/>
      <c r="I247" s="43"/>
      <c r="J247" s="43"/>
    </row>
    <row r="248" spans="6:10" ht="14.25">
      <c r="F248" s="43"/>
      <c r="G248" s="43"/>
      <c r="H248" s="43"/>
      <c r="I248" s="43"/>
      <c r="J248" s="43"/>
    </row>
    <row r="249" spans="1:2" ht="15">
      <c r="A249" s="72" t="s">
        <v>137</v>
      </c>
      <c r="B249" s="72" t="s">
        <v>127</v>
      </c>
    </row>
    <row r="250" spans="6:13" ht="15">
      <c r="F250" s="136" t="s">
        <v>0</v>
      </c>
      <c r="G250" s="136"/>
      <c r="H250" s="136"/>
      <c r="I250" s="73"/>
      <c r="J250" s="136" t="s">
        <v>17</v>
      </c>
      <c r="K250" s="136"/>
      <c r="L250" s="136"/>
      <c r="M250" s="136"/>
    </row>
    <row r="251" spans="6:12" ht="15">
      <c r="F251" s="73" t="s">
        <v>1</v>
      </c>
      <c r="G251" s="73"/>
      <c r="H251" s="73" t="s">
        <v>2</v>
      </c>
      <c r="I251" s="73"/>
      <c r="J251" s="73" t="s">
        <v>1</v>
      </c>
      <c r="K251" s="73"/>
      <c r="L251" s="73" t="s">
        <v>2</v>
      </c>
    </row>
    <row r="252" spans="6:12" ht="15">
      <c r="F252" s="73" t="s">
        <v>3</v>
      </c>
      <c r="G252" s="73"/>
      <c r="H252" s="73" t="s">
        <v>4</v>
      </c>
      <c r="I252" s="73"/>
      <c r="J252" s="73" t="s">
        <v>3</v>
      </c>
      <c r="K252" s="73"/>
      <c r="L252" s="73" t="s">
        <v>4</v>
      </c>
    </row>
    <row r="253" spans="6:12" ht="15">
      <c r="F253" s="73" t="s">
        <v>5</v>
      </c>
      <c r="G253" s="73"/>
      <c r="H253" s="73" t="s">
        <v>5</v>
      </c>
      <c r="I253" s="73"/>
      <c r="J253" s="73" t="s">
        <v>5</v>
      </c>
      <c r="K253" s="73"/>
      <c r="L253" s="73" t="s">
        <v>5</v>
      </c>
    </row>
    <row r="254" spans="6:12" ht="15">
      <c r="F254" s="74">
        <v>38442</v>
      </c>
      <c r="G254" s="74"/>
      <c r="H254" s="74">
        <v>38077</v>
      </c>
      <c r="I254" s="74"/>
      <c r="J254" s="74">
        <f>F254</f>
        <v>38442</v>
      </c>
      <c r="K254" s="74"/>
      <c r="L254" s="74">
        <f>H254</f>
        <v>38077</v>
      </c>
    </row>
    <row r="255" spans="6:12" ht="15">
      <c r="F255" s="73" t="s">
        <v>6</v>
      </c>
      <c r="G255" s="73"/>
      <c r="H255" s="73" t="s">
        <v>6</v>
      </c>
      <c r="I255" s="73"/>
      <c r="J255" s="73" t="s">
        <v>6</v>
      </c>
      <c r="K255" s="73"/>
      <c r="L255" s="73" t="s">
        <v>6</v>
      </c>
    </row>
    <row r="256" spans="6:12" ht="14.25">
      <c r="F256" s="40"/>
      <c r="H256" s="40"/>
      <c r="J256" s="40"/>
      <c r="K256" s="40"/>
      <c r="L256" s="40"/>
    </row>
    <row r="257" spans="2:12" ht="14.25">
      <c r="B257" s="45" t="s">
        <v>128</v>
      </c>
      <c r="F257" s="40">
        <v>-1652</v>
      </c>
      <c r="G257" s="40"/>
      <c r="H257" s="40">
        <f>'[2]PL'!C34</f>
        <v>-2896</v>
      </c>
      <c r="I257" s="40"/>
      <c r="J257" s="80">
        <f>+F257</f>
        <v>-1652</v>
      </c>
      <c r="K257" s="40"/>
      <c r="L257" s="40">
        <f>'[2]PL'!G30</f>
        <v>-2896</v>
      </c>
    </row>
    <row r="258" spans="2:12" ht="14.25">
      <c r="B258" s="45" t="s">
        <v>162</v>
      </c>
      <c r="F258" s="40">
        <v>43098</v>
      </c>
      <c r="H258" s="40">
        <f>'[2]bs'!C40</f>
        <v>43098</v>
      </c>
      <c r="J258" s="80">
        <f>+F258</f>
        <v>43098</v>
      </c>
      <c r="K258" s="40"/>
      <c r="L258" s="40">
        <f>H258</f>
        <v>43098</v>
      </c>
    </row>
    <row r="259" spans="2:12" ht="15" thickBot="1">
      <c r="B259" s="45" t="s">
        <v>271</v>
      </c>
      <c r="F259" s="87">
        <f>F257/F258*100</f>
        <v>-3.833124506937677</v>
      </c>
      <c r="G259" s="41"/>
      <c r="H259" s="87">
        <f>H257/H258*100</f>
        <v>-6.719569353566291</v>
      </c>
      <c r="I259" s="41"/>
      <c r="J259" s="87">
        <f>J257/J258*100</f>
        <v>-3.833124506937677</v>
      </c>
      <c r="K259" s="41"/>
      <c r="L259" s="87">
        <f>L257/L258*100</f>
        <v>-6.719569353566291</v>
      </c>
    </row>
    <row r="260" spans="6:12" ht="15" thickTop="1">
      <c r="F260" s="40"/>
      <c r="H260" s="40"/>
      <c r="J260" s="40"/>
      <c r="K260" s="40"/>
      <c r="L260" s="40"/>
    </row>
    <row r="261" spans="1:2" ht="15">
      <c r="A261" s="72" t="s">
        <v>144</v>
      </c>
      <c r="B261" s="72" t="s">
        <v>146</v>
      </c>
    </row>
    <row r="263" ht="14.25">
      <c r="B263" s="45" t="s">
        <v>272</v>
      </c>
    </row>
    <row r="265" spans="1:4" ht="15">
      <c r="A265" s="72" t="s">
        <v>145</v>
      </c>
      <c r="B265" s="72" t="s">
        <v>183</v>
      </c>
      <c r="C265" s="72"/>
      <c r="D265" s="72"/>
    </row>
    <row r="266" spans="1:4" ht="15">
      <c r="A266" s="72"/>
      <c r="B266" s="72"/>
      <c r="C266" s="72"/>
      <c r="D266" s="72"/>
    </row>
    <row r="267" spans="1:13" ht="15">
      <c r="A267" s="72"/>
      <c r="B267" s="132" t="s">
        <v>282</v>
      </c>
      <c r="C267" s="133"/>
      <c r="D267" s="133"/>
      <c r="E267" s="133"/>
      <c r="F267" s="133"/>
      <c r="G267" s="133"/>
      <c r="H267" s="133"/>
      <c r="I267" s="133"/>
      <c r="J267" s="133"/>
      <c r="K267" s="133"/>
      <c r="L267" s="133"/>
      <c r="M267" s="133"/>
    </row>
    <row r="268" spans="1:13" ht="15">
      <c r="A268" s="72"/>
      <c r="B268" s="133"/>
      <c r="C268" s="133"/>
      <c r="D268" s="133"/>
      <c r="E268" s="133"/>
      <c r="F268" s="133"/>
      <c r="G268" s="133"/>
      <c r="H268" s="133"/>
      <c r="I268" s="133"/>
      <c r="J268" s="133"/>
      <c r="K268" s="133"/>
      <c r="L268" s="133"/>
      <c r="M268" s="133"/>
    </row>
    <row r="269" spans="1:4" ht="15">
      <c r="A269" s="72"/>
      <c r="B269" s="72"/>
      <c r="C269" s="72"/>
      <c r="D269" s="72"/>
    </row>
    <row r="272" spans="2:3" ht="14.25">
      <c r="B272" s="45" t="s">
        <v>62</v>
      </c>
      <c r="C272" s="128" t="s">
        <v>299</v>
      </c>
    </row>
  </sheetData>
  <mergeCells count="33">
    <mergeCell ref="B188:M190"/>
    <mergeCell ref="B191:M192"/>
    <mergeCell ref="B237:M240"/>
    <mergeCell ref="B205:M207"/>
    <mergeCell ref="B209:M214"/>
    <mergeCell ref="B157:M161"/>
    <mergeCell ref="B163:M164"/>
    <mergeCell ref="B166:M167"/>
    <mergeCell ref="B169:M170"/>
    <mergeCell ref="B267:M268"/>
    <mergeCell ref="F250:H250"/>
    <mergeCell ref="J250:M250"/>
    <mergeCell ref="B242:M243"/>
    <mergeCell ref="B232:M233"/>
    <mergeCell ref="F116:H116"/>
    <mergeCell ref="J116:M116"/>
    <mergeCell ref="B140:M141"/>
    <mergeCell ref="B182:M183"/>
    <mergeCell ref="B194:M196"/>
    <mergeCell ref="B197:M198"/>
    <mergeCell ref="B199:M200"/>
    <mergeCell ref="B202:M203"/>
    <mergeCell ref="B153:M155"/>
    <mergeCell ref="B108:M109"/>
    <mergeCell ref="B5:M6"/>
    <mergeCell ref="B8:M9"/>
    <mergeCell ref="B11:M12"/>
    <mergeCell ref="B29:M30"/>
    <mergeCell ref="B42:M43"/>
    <mergeCell ref="B53:M54"/>
    <mergeCell ref="B74:M75"/>
    <mergeCell ref="B79:M80"/>
    <mergeCell ref="B96:M98"/>
  </mergeCells>
  <printOptions/>
  <pageMargins left="1" right="1" top="0.75" bottom="0.75" header="0.5" footer="0.5"/>
  <pageSetup horizontalDpi="300" verticalDpi="300" orientation="portrait" paperSize="9" scale="55" r:id="rId1"/>
  <headerFooter alignWithMargins="0">
    <oddFooter xml:space="preserve">&amp;R&amp;9Q1 '05 KLSE - Notes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Tru-Tech Electronic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Tru-Tech Electronic (M) Sdn Bhd</dc:creator>
  <cp:keywords/>
  <dc:description>KLSE submission package - quarterly basis
Mar'03 Qtr mth end due submission date: end of May'03</dc:description>
  <cp:lastModifiedBy>Erica S. Fernando</cp:lastModifiedBy>
  <cp:lastPrinted>2005-05-30T09:55:30Z</cp:lastPrinted>
  <dcterms:created xsi:type="dcterms:W3CDTF">1999-10-28T06:34:36Z</dcterms:created>
  <dcterms:modified xsi:type="dcterms:W3CDTF">2005-05-31T18:37:03Z</dcterms:modified>
  <cp:category/>
  <cp:version/>
  <cp:contentType/>
  <cp:contentStatus/>
</cp:coreProperties>
</file>