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2000" windowHeight="6360" tabRatio="807" activeTab="4"/>
  </bookViews>
  <sheets>
    <sheet name="PL" sheetId="1" r:id="rId1"/>
    <sheet name="bs" sheetId="2" r:id="rId2"/>
    <sheet name="cfs" sheetId="3" r:id="rId3"/>
    <sheet name="changes in equity" sheetId="4" r:id="rId4"/>
    <sheet name="Notes" sheetId="5" r:id="rId5"/>
  </sheets>
  <externalReferences>
    <externalReference r:id="rId8"/>
  </externalReferences>
  <definedNames>
    <definedName name="_xlnm.Print_Area" localSheetId="1">'bs'!$A$1:$J$58</definedName>
    <definedName name="_xlnm.Print_Area" localSheetId="2">'cfs'!$A$1:$C$80</definedName>
    <definedName name="_xlnm.Print_Area" localSheetId="3">'changes in equity'!$A$1:$O$34</definedName>
    <definedName name="_xlnm.Print_Area" localSheetId="4">'Notes'!$A$1:$N$228</definedName>
    <definedName name="_xlnm.Print_Area" localSheetId="0">'PL'!$A$1:$L$51</definedName>
  </definedNames>
  <calcPr fullCalcOnLoad="1"/>
</workbook>
</file>

<file path=xl/sharedStrings.xml><?xml version="1.0" encoding="utf-8"?>
<sst xmlns="http://schemas.openxmlformats.org/spreadsheetml/2006/main" count="405" uniqueCount="298">
  <si>
    <t>INDIVIDUAL QUARTER</t>
  </si>
  <si>
    <t xml:space="preserve">CURRENT </t>
  </si>
  <si>
    <t>PRECEDING YEAR</t>
  </si>
  <si>
    <t>YEAR</t>
  </si>
  <si>
    <t xml:space="preserve">CORRESPONDING </t>
  </si>
  <si>
    <t>QUARTER</t>
  </si>
  <si>
    <t>RM' 000</t>
  </si>
  <si>
    <t>Investment in Associated Companies</t>
  </si>
  <si>
    <t>Long Term Investments</t>
  </si>
  <si>
    <t>Current Assets</t>
  </si>
  <si>
    <t>Current Liabilities</t>
  </si>
  <si>
    <t xml:space="preserve">      Short Term Borrowings</t>
  </si>
  <si>
    <t>Share Capital</t>
  </si>
  <si>
    <t>Reserves</t>
  </si>
  <si>
    <t xml:space="preserve">     Share Premium</t>
  </si>
  <si>
    <t>Long term Borrowings</t>
  </si>
  <si>
    <t>Notes</t>
  </si>
  <si>
    <t>CUMULATIVE QUARTER</t>
  </si>
  <si>
    <t>1)</t>
  </si>
  <si>
    <t>2)</t>
  </si>
  <si>
    <t>3)</t>
  </si>
  <si>
    <t>4)</t>
  </si>
  <si>
    <t>TAXATION</t>
  </si>
  <si>
    <t>Taxation comprises the following:-</t>
  </si>
  <si>
    <t>6)</t>
  </si>
  <si>
    <t>7)</t>
  </si>
  <si>
    <t>PURCHASES AND SALES OF QUOTED SECURITIES</t>
  </si>
  <si>
    <t>8)</t>
  </si>
  <si>
    <t>CHANGES IN THE COMPOSITION OF THE GROUP</t>
  </si>
  <si>
    <t>STATUS OF CORPORATE PROPOSAL</t>
  </si>
  <si>
    <t>9)</t>
  </si>
  <si>
    <t>10)</t>
  </si>
  <si>
    <t>SEASONALITY OR CYCLICALITY OF OPERATIONS</t>
  </si>
  <si>
    <t>11)</t>
  </si>
  <si>
    <t>12)</t>
  </si>
  <si>
    <t>GROUP BORROWINGS</t>
  </si>
  <si>
    <t>Short term</t>
  </si>
  <si>
    <t>- secured</t>
  </si>
  <si>
    <t>Long term</t>
  </si>
  <si>
    <t>- unsecured</t>
  </si>
  <si>
    <t>13)</t>
  </si>
  <si>
    <t>14)</t>
  </si>
  <si>
    <t>OFF BALANCE SHEET FINANCIAL INSTRUMENTS</t>
  </si>
  <si>
    <t>15)</t>
  </si>
  <si>
    <t>MATERIAL LITIGATION</t>
  </si>
  <si>
    <t>SEGMENTAL INFORMATION</t>
  </si>
  <si>
    <t>16)</t>
  </si>
  <si>
    <t>Turnover</t>
  </si>
  <si>
    <t xml:space="preserve">Total assets </t>
  </si>
  <si>
    <t>employed</t>
  </si>
  <si>
    <t>Malaysia</t>
  </si>
  <si>
    <t>17)</t>
  </si>
  <si>
    <t>18)</t>
  </si>
  <si>
    <t>REVIEW OF PERFORMANCE</t>
  </si>
  <si>
    <t>19)</t>
  </si>
  <si>
    <t>PROSPECTS</t>
  </si>
  <si>
    <t>VARIANCE ON FORECAST PROFIT/PROFIT GUARANTEE</t>
  </si>
  <si>
    <t>20)</t>
  </si>
  <si>
    <t>21)</t>
  </si>
  <si>
    <t>DIVIDENDS</t>
  </si>
  <si>
    <t xml:space="preserve">      Cash &amp; Bank Balance</t>
  </si>
  <si>
    <t xml:space="preserve">DETAILS OF ISSUANCE OR REPAYMENT OF DEBTS AND EQUITY </t>
  </si>
  <si>
    <t>No profit forecast or profit guarantee were made or issued during the financial period.</t>
  </si>
  <si>
    <t>There is no material litigations as at the date of the report.</t>
  </si>
  <si>
    <t>Date:</t>
  </si>
  <si>
    <t>Net tangible assets per share (sen)</t>
  </si>
  <si>
    <t xml:space="preserve">Profit/(Loss) </t>
  </si>
  <si>
    <t>before taxation</t>
  </si>
  <si>
    <t xml:space="preserve">PRECEDING </t>
  </si>
  <si>
    <t>FINANCIAL</t>
  </si>
  <si>
    <t>YEAR END</t>
  </si>
  <si>
    <t>AS AT</t>
  </si>
  <si>
    <t xml:space="preserve">END OF </t>
  </si>
  <si>
    <t>CURRENT</t>
  </si>
  <si>
    <t>Deferred taxation</t>
  </si>
  <si>
    <t>The United States of America</t>
  </si>
  <si>
    <t>Quarter</t>
  </si>
  <si>
    <t>CONTINGENT LIABILITIES - UNSECURED</t>
  </si>
  <si>
    <t>Consolidated Profit /(loss) before</t>
  </si>
  <si>
    <t>taxation reported for the quarter</t>
  </si>
  <si>
    <t>The Group has not entered into any financial instruments with off balance sheet risk as at the financial period end and to the</t>
  </si>
  <si>
    <t xml:space="preserve"> date of this announcement.</t>
  </si>
  <si>
    <t xml:space="preserve">There is no issuance and repayment of debt and equity securities, share buy-backs, share cancellations, shares held as treasury </t>
  </si>
  <si>
    <t>Property, plant and equipment</t>
  </si>
  <si>
    <t xml:space="preserve">      Inventories</t>
  </si>
  <si>
    <t xml:space="preserve">      Amount due to related parties</t>
  </si>
  <si>
    <t>Income tax - current</t>
  </si>
  <si>
    <t>- Company and subsidiary companies</t>
  </si>
  <si>
    <t>- Associated Company</t>
  </si>
  <si>
    <t>Income Tax - Prior years</t>
  </si>
  <si>
    <t xml:space="preserve">      Tax Refund</t>
  </si>
  <si>
    <t>- Associated company</t>
  </si>
  <si>
    <t xml:space="preserve">      Underprovision of tax</t>
  </si>
  <si>
    <t xml:space="preserve">     Exchange Fluctuation reserve</t>
  </si>
  <si>
    <t xml:space="preserve">      Redeemable Unsecured loan stocks 1996/2001</t>
  </si>
  <si>
    <t>Deferred Taxation</t>
  </si>
  <si>
    <t>Trade Receivables</t>
  </si>
  <si>
    <t xml:space="preserve">      Trade Receivables</t>
  </si>
  <si>
    <t xml:space="preserve">      Other receivables, deposits &amp; prepayments</t>
  </si>
  <si>
    <t>Goodwill on consolidation</t>
  </si>
  <si>
    <t xml:space="preserve"> </t>
  </si>
  <si>
    <t>PROFITS/(LOSSES) ON UNQUOTED SALE OF INVESTMENTS AND/OR PROPERTIES</t>
  </si>
  <si>
    <t>MATERIAL EVENTS SUBSEQUENT TO THE END OF THE PERIOD REPORTED</t>
  </si>
  <si>
    <t>Redeemable Unsecured loan stocks 1996/2001</t>
  </si>
  <si>
    <t>RM'000</t>
  </si>
  <si>
    <t xml:space="preserve">AS AT </t>
  </si>
  <si>
    <t xml:space="preserve">      Bank overdraft</t>
  </si>
  <si>
    <t>Share capital</t>
  </si>
  <si>
    <t>Share premium</t>
  </si>
  <si>
    <t xml:space="preserve">Accumulated </t>
  </si>
  <si>
    <t>losses</t>
  </si>
  <si>
    <t>Total</t>
  </si>
  <si>
    <t>CASH FLOWS FROM OPERATING ACTIVITIES</t>
  </si>
  <si>
    <t>Loss before taxation</t>
  </si>
  <si>
    <t>Adjustment:</t>
  </si>
  <si>
    <t>Cash generated from operations</t>
  </si>
  <si>
    <t>Interest paid</t>
  </si>
  <si>
    <t>Tax paid</t>
  </si>
  <si>
    <t>Net cash from operating activities</t>
  </si>
  <si>
    <t>CASH FLOWS FROM INVESTING ACTIVITIES</t>
  </si>
  <si>
    <t>Purchase of property, plant and equipment</t>
  </si>
  <si>
    <t>Proceeds from disposal of property, plant and equipment</t>
  </si>
  <si>
    <t>CASH FLOWS FROM FINANCING ACTIVITIES</t>
  </si>
  <si>
    <t>Cash and cash equivalent as at end of the period</t>
  </si>
  <si>
    <t>Cash and cash equivalent as at beginning of the period</t>
  </si>
  <si>
    <t>Operating profit before working capital changes</t>
  </si>
  <si>
    <t>Net cash used in investing activities</t>
  </si>
  <si>
    <t>Net decrease in cash and cash equivalent</t>
  </si>
  <si>
    <t>BASIS OF PREPARATION</t>
  </si>
  <si>
    <t>3 month ended</t>
  </si>
  <si>
    <t>Depreciation and amortisation</t>
  </si>
  <si>
    <t>Increase in trade and other receivables</t>
  </si>
  <si>
    <t>22)</t>
  </si>
  <si>
    <t>Revenue</t>
  </si>
  <si>
    <t>Operating expenses</t>
  </si>
  <si>
    <t>Other operating income</t>
  </si>
  <si>
    <t>Profit/(loss) from operations</t>
  </si>
  <si>
    <t>Share of profit/(loss) in associated companies</t>
  </si>
  <si>
    <t>Finance cost</t>
  </si>
  <si>
    <t>Profit before taxation</t>
  </si>
  <si>
    <t>Taxation</t>
  </si>
  <si>
    <t>Profit after taxation</t>
  </si>
  <si>
    <t>Minority interest</t>
  </si>
  <si>
    <t>Net profit/(Loss) for the period</t>
  </si>
  <si>
    <t>EPS - Basic</t>
  </si>
  <si>
    <t>EARNING PER SHARE</t>
  </si>
  <si>
    <t>Loss after taxation</t>
  </si>
  <si>
    <t>Basic earning per share</t>
  </si>
  <si>
    <t>23)</t>
  </si>
  <si>
    <t>CONDENSED CONSOLIDATED CASH FLOW STATEMENT</t>
  </si>
  <si>
    <t xml:space="preserve">            INDIVIDUAL QUARTER</t>
  </si>
  <si>
    <t xml:space="preserve">           CUMULATIVE QUARTER</t>
  </si>
  <si>
    <t xml:space="preserve">              Non distributable</t>
  </si>
  <si>
    <t xml:space="preserve">     CUMULATIVE QUARTER</t>
  </si>
  <si>
    <t xml:space="preserve">        INDIVIDUAL QUARTER</t>
  </si>
  <si>
    <t>PROPERTY, PLANT AND EQUIPMENT</t>
  </si>
  <si>
    <t>24)</t>
  </si>
  <si>
    <t>AUDITED REPORT</t>
  </si>
  <si>
    <t>There is no qualification on the preceding year audited report.</t>
  </si>
  <si>
    <t>UNUSUAL ITEMS</t>
  </si>
  <si>
    <t>There are no unusual items during the financial period under review.</t>
  </si>
  <si>
    <t>5)</t>
  </si>
  <si>
    <t>CHANGES IN ACCOUNTING ESTIMATE</t>
  </si>
  <si>
    <t>There are no changes in accounting estimation during the financial period under review.</t>
  </si>
  <si>
    <t>25)</t>
  </si>
  <si>
    <t>26)</t>
  </si>
  <si>
    <t>SHARE CAPITAL</t>
  </si>
  <si>
    <t xml:space="preserve">The Directors had not recommended the payment of any dividend since the preceding financial years.  </t>
  </si>
  <si>
    <t>Net loss for the 12 month period</t>
  </si>
  <si>
    <t>Interest Expense</t>
  </si>
  <si>
    <t>Cash &amp; Bank Balances</t>
  </si>
  <si>
    <t>Bank Overdraft</t>
  </si>
  <si>
    <t>Total Group Borrowings</t>
  </si>
  <si>
    <t xml:space="preserve">QUARTERLY PROFIT BEFORE TAX </t>
  </si>
  <si>
    <t>DIVIDENDS PAID</t>
  </si>
  <si>
    <t xml:space="preserve">Corporate guarantees given to financial institutions </t>
  </si>
  <si>
    <t>in respect of credit facilities for subsidiary companies</t>
  </si>
  <si>
    <t>Capital reserve</t>
  </si>
  <si>
    <t>on consolidation</t>
  </si>
  <si>
    <t xml:space="preserve">Exchange </t>
  </si>
  <si>
    <t>fluctuation Reserve</t>
  </si>
  <si>
    <t>Interest Received</t>
  </si>
  <si>
    <t>Sinking Fund</t>
  </si>
  <si>
    <t>Notes :-</t>
  </si>
  <si>
    <t>Income tax refund</t>
  </si>
  <si>
    <t>Weighted average number of ordinary shares</t>
  </si>
  <si>
    <t xml:space="preserve">There is no dividend paid for the financial year and period under review.  </t>
  </si>
  <si>
    <t>MASB 19 Events After the Balance Sheet Date</t>
  </si>
  <si>
    <t>MASB 20 Provisions, Contingent Liabilities and Contingent Assets</t>
  </si>
  <si>
    <t>MASB 21 Business Combinations</t>
  </si>
  <si>
    <t>MASB 22 Segment Reporting</t>
  </si>
  <si>
    <t>MASB 23 impairment of Assets</t>
  </si>
  <si>
    <t>MASB 24 Financial Instruments: Disclosure and Presentation</t>
  </si>
  <si>
    <t>review except for the adoption of new applicable approved accounting standards set out below :-</t>
  </si>
  <si>
    <t xml:space="preserve">There are no changes in the accounting policy that affect the net loss for the period or </t>
  </si>
  <si>
    <t>The figures have not been audited</t>
  </si>
  <si>
    <t xml:space="preserve">CONDENSED CONSOLIDATED INCOME STATEMENT </t>
  </si>
  <si>
    <t>(AUDITED)</t>
  </si>
  <si>
    <t xml:space="preserve">CONDENSED CONSOLIDATED BALANCE SHEET </t>
  </si>
  <si>
    <t xml:space="preserve">CONDENSED CONSOLIDATED STATEMENT OF CHANGES IN EQUITY </t>
  </si>
  <si>
    <t>AUDITED</t>
  </si>
  <si>
    <t>shareholders equity as a result of the adoption of these standards in the report.</t>
  </si>
  <si>
    <t>By geographical location:</t>
  </si>
  <si>
    <t>The effective tax rate for the period and year was lower than the statutory income tax rate in Malaysia mainly due to utilisation of</t>
  </si>
  <si>
    <t xml:space="preserve"> unabsorbed capital allowances.</t>
  </si>
  <si>
    <t>The group borrowings  are all denominated in Ringgit Malaysia.</t>
  </si>
  <si>
    <t>27)</t>
  </si>
  <si>
    <t>(Decrease)/Increase in trade and other payables</t>
  </si>
  <si>
    <t>Decrease/(Increase) in inventories</t>
  </si>
  <si>
    <t>(Decrease)/increase in amount owing to related parties</t>
  </si>
  <si>
    <t>Increase in amount owing by associated company</t>
  </si>
  <si>
    <t>INDEPENDENT DIRECTORS</t>
  </si>
  <si>
    <t>Interest received</t>
  </si>
  <si>
    <t>Repayment of redeemable unsecured loan stocks</t>
  </si>
  <si>
    <t>Balance as at 1 January 2003</t>
  </si>
  <si>
    <t xml:space="preserve">      Tax recoverable</t>
  </si>
  <si>
    <r>
      <t>Net</t>
    </r>
    <r>
      <rPr>
        <i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Current Liabilities</t>
    </r>
  </si>
  <si>
    <r>
      <t xml:space="preserve">     </t>
    </r>
    <r>
      <rPr>
        <sz val="10"/>
        <rFont val="Arial"/>
        <family val="0"/>
      </rPr>
      <t>Accumulated Losses</t>
    </r>
  </si>
  <si>
    <t xml:space="preserve">Note: Condensed consolidated cash flow statement should be read in conjunction with the annual </t>
  </si>
  <si>
    <t>There are no changes in the composition of the group during the quarter under review.</t>
  </si>
  <si>
    <t xml:space="preserve">Note: </t>
  </si>
  <si>
    <t xml:space="preserve">   1. Issued and paid up share capital was increased by 7,183,073 via bonus issue @ May'03</t>
  </si>
  <si>
    <t>Loss/ (Gain) on disposal of property, plant and equipment</t>
  </si>
  <si>
    <t>Note: Condensed consolidated income statement should be read in conjunction with the annual financial report for the year ended 31 December 2002.</t>
  </si>
  <si>
    <t>The accounting policies and methods of computation used in the preparation of these quarterly financial statements are</t>
  </si>
  <si>
    <t xml:space="preserve">consistent with those used in the preparation of the Group's Annual Report for the financial year ended 31 December 2002.  </t>
  </si>
  <si>
    <t>There are no significant changes in  the accounting policies and accounting estimation during the financial period under</t>
  </si>
  <si>
    <t>The business of the Group is subject to cyclical demands of low orders during the 1st and 4th quarters of the year and high</t>
  </si>
  <si>
    <t xml:space="preserve">orders during the 2nd and 3rd quarters of the year. </t>
  </si>
  <si>
    <t>During the financial period, no shares were issued by virtue of the exercise of the options.  At the end of the period, there were</t>
  </si>
  <si>
    <t>2,878,000 unissued ordinary shares under Employee Share Option Scheme with exercise price of RM1.95 per share.</t>
  </si>
  <si>
    <t xml:space="preserve">The company is operating in one industry segment. Hence, no additional disclosures are required for the primary segment format </t>
  </si>
  <si>
    <t>as all the relevant information is already disclosed elsewhere in the financial statements.</t>
  </si>
  <si>
    <t xml:space="preserve"> carry any revaluation. </t>
  </si>
  <si>
    <t>The property, plant and equipment are stated at cost less accumulated depreciation. The carrying amounts did not</t>
  </si>
  <si>
    <t>Share of gain of associated company</t>
  </si>
  <si>
    <t>Proceed from disposal of investments</t>
  </si>
  <si>
    <t>Proceed from disposal of associate</t>
  </si>
  <si>
    <t>Fixed assets written off</t>
  </si>
  <si>
    <t>]</t>
  </si>
  <si>
    <t xml:space="preserve">   2. Condensed consolidated balance sheet should be read in conjunction with the annual financial report for the year ended 31 December 2003.</t>
  </si>
  <si>
    <t xml:space="preserve">             financial report for the year ended 31 December 2003.</t>
  </si>
  <si>
    <t xml:space="preserve">The report is prepared in accordance with MASB 26 " Interim Financial reporting" and paragraph 9.22 of the MSEB </t>
  </si>
  <si>
    <t>Requirements, and should be read in conjunction with the Group's financial statements for the year ended 31 Dec03.</t>
  </si>
  <si>
    <t xml:space="preserve">There were no material events subsequent to the end of the quarter under review that has not been reflected in the </t>
  </si>
  <si>
    <t>results for  the quarter under review.</t>
  </si>
  <si>
    <t>Gain on disposal of associate</t>
  </si>
  <si>
    <t>Loss on disposal of investment</t>
  </si>
  <si>
    <t xml:space="preserve">      Tax payable</t>
  </si>
  <si>
    <t xml:space="preserve">      Amount due from associate</t>
  </si>
  <si>
    <t>Tax</t>
  </si>
  <si>
    <t>Unrealised exchange loss</t>
  </si>
  <si>
    <t>Premium on acquisition of associates amortised</t>
  </si>
  <si>
    <t>Proceeds from short term borrowings</t>
  </si>
  <si>
    <t>Balance as at 31 December 2003</t>
  </si>
  <si>
    <t>Bonus share issue</t>
  </si>
  <si>
    <t>There is no purchase nor sale of quoted securities for the financial period under review.</t>
  </si>
  <si>
    <t>There is no issuance of share during the period.</t>
  </si>
  <si>
    <t>Balance as at 1 January 2004</t>
  </si>
  <si>
    <t>Net loss for the 3 month period</t>
  </si>
  <si>
    <t>Balance as at 31 Mar 2004</t>
  </si>
  <si>
    <t>FOR THE QUARTER ENDED 30 JUN 2004</t>
  </si>
  <si>
    <t>30-6-2004</t>
  </si>
  <si>
    <t xml:space="preserve">      Payables</t>
  </si>
  <si>
    <t>FOR THE FINANCIAL PERIOD ENDED 30 JUN 2004</t>
  </si>
  <si>
    <t>Note: Condensed consolidated statement of changes in equity should be read in conjunction with the annual financial report for the year ended 31 December 2003</t>
  </si>
  <si>
    <t>Balance as at 1 April 2004</t>
  </si>
  <si>
    <t>Balance as at 30 Jun 2004</t>
  </si>
  <si>
    <t>FOR THE PERIOD ENDED 30 JUN 2004</t>
  </si>
  <si>
    <t>Repayment of hire-purchase &amp; short term borrowings</t>
  </si>
  <si>
    <t>Gain on disposal of subsidiary</t>
  </si>
  <si>
    <t xml:space="preserve">Proceed from </t>
  </si>
  <si>
    <t>(Decrease)/Increase in tax payables</t>
  </si>
  <si>
    <t>shares and resale of treasury shares for the current financial period ended 30 June 2004.</t>
  </si>
  <si>
    <t>Frist</t>
  </si>
  <si>
    <t>Second</t>
  </si>
  <si>
    <t xml:space="preserve">On 27th May 20024  Avenue Securities Sdn Bhd ( Avenue) on behalf of the board of directors announced that Tru-Tech had entered </t>
  </si>
  <si>
    <t>to undertake a restructuring scheme with the intention of restoring Tru-Tech into stronger financial footing via the injection of new</t>
  </si>
  <si>
    <t>viable business.</t>
  </si>
  <si>
    <t>a) Proposed scheme of arrangement with Tru-Tech shareholders.</t>
  </si>
  <si>
    <t>b) Proposed scheme of arrangement with creditors.</t>
  </si>
  <si>
    <t>c) Proposed acquisition.</t>
  </si>
  <si>
    <t>d) Proposed exemption.</t>
  </si>
  <si>
    <t>e) Proposed disposal.</t>
  </si>
  <si>
    <t>f) Proposed offer for sale and</t>
  </si>
  <si>
    <t>g) Proposed listing transfer</t>
  </si>
  <si>
    <t>The company has yet to comply to paragraph 15.02 of the listing requirements of MSEB whereby one third of its board members must</t>
  </si>
  <si>
    <t>consist of independent directors.</t>
  </si>
  <si>
    <t>20/8/2004</t>
  </si>
  <si>
    <t>into an agreement with Yap Sing Lee, Yap Seng Maw and Yap Sheng Poo ( vendors) wherein Tru-Tech and the vendors have agreed</t>
  </si>
  <si>
    <t>The proposed restructuring scheme entails the following:</t>
  </si>
  <si>
    <t>`</t>
  </si>
  <si>
    <t>Despite the decline in the turnover of 60% , the group's losses was contained within the same amount as the corresponding quarter in 2003.</t>
  </si>
  <si>
    <t>This is in view of the cost reduction activities implemented by the Company.</t>
  </si>
  <si>
    <t>There is no profit/(losses) on unquoted sale of investments and/or properties.</t>
  </si>
  <si>
    <t>Losses for the group in the 2nd quarter reduced by 17% from the fist quarter 2004  as a result of the increase in the share of profits of associated</t>
  </si>
  <si>
    <t>company.</t>
  </si>
  <si>
    <t>TRU-TECH HOLDINGS BERHAD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</si>
</sst>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mm/dd/yy"/>
    <numFmt numFmtId="180" formatCode="dd\-mmm\-yy"/>
    <numFmt numFmtId="181" formatCode="dd\-mm\-yyyy"/>
    <numFmt numFmtId="182" formatCode="dd\-mm\-yy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171" fontId="0" fillId="0" borderId="0" xfId="15" applyNumberFormat="1" applyAlignment="1">
      <alignment/>
    </xf>
    <xf numFmtId="0" fontId="0" fillId="0" borderId="0" xfId="0" applyFont="1" applyBorder="1" applyAlignment="1">
      <alignment horizontal="center"/>
    </xf>
    <xf numFmtId="171" fontId="0" fillId="0" borderId="1" xfId="15" applyNumberFormat="1" applyBorder="1" applyAlignment="1">
      <alignment/>
    </xf>
    <xf numFmtId="171" fontId="0" fillId="0" borderId="0" xfId="15" applyNumberFormat="1" applyBorder="1" applyAlignment="1">
      <alignment/>
    </xf>
    <xf numFmtId="171" fontId="0" fillId="0" borderId="2" xfId="15" applyNumberFormat="1" applyBorder="1" applyAlignment="1">
      <alignment/>
    </xf>
    <xf numFmtId="171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171" fontId="1" fillId="0" borderId="0" xfId="15" applyNumberFormat="1" applyFont="1" applyAlignment="1">
      <alignment horizontal="center"/>
    </xf>
    <xf numFmtId="14" fontId="2" fillId="0" borderId="0" xfId="0" applyNumberFormat="1" applyFont="1" applyAlignment="1">
      <alignment horizontal="left"/>
    </xf>
    <xf numFmtId="15" fontId="0" fillId="0" borderId="0" xfId="0" applyNumberFormat="1" applyAlignment="1">
      <alignment/>
    </xf>
    <xf numFmtId="43" fontId="0" fillId="0" borderId="0" xfId="15" applyBorder="1" applyAlignment="1">
      <alignment/>
    </xf>
    <xf numFmtId="14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1" fontId="0" fillId="0" borderId="0" xfId="15" applyNumberFormat="1" applyFill="1" applyBorder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Border="1" applyAlignment="1">
      <alignment/>
    </xf>
    <xf numFmtId="171" fontId="0" fillId="0" borderId="0" xfId="15" applyNumberFormat="1" applyFill="1" applyBorder="1" applyAlignment="1">
      <alignment/>
    </xf>
    <xf numFmtId="171" fontId="0" fillId="0" borderId="0" xfId="15" applyNumberFormat="1" applyBorder="1" applyAlignment="1">
      <alignment/>
    </xf>
    <xf numFmtId="0" fontId="0" fillId="0" borderId="0" xfId="0" applyAlignment="1" quotePrefix="1">
      <alignment horizontal="left"/>
    </xf>
    <xf numFmtId="171" fontId="0" fillId="0" borderId="0" xfId="15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center"/>
    </xf>
    <xf numFmtId="14" fontId="2" fillId="0" borderId="0" xfId="0" applyNumberFormat="1" applyFont="1" applyFill="1" applyAlignment="1">
      <alignment horizontal="left"/>
    </xf>
    <xf numFmtId="171" fontId="0" fillId="0" borderId="0" xfId="15" applyNumberFormat="1" applyFont="1" applyFill="1" applyBorder="1" applyAlignment="1">
      <alignment/>
    </xf>
    <xf numFmtId="43" fontId="0" fillId="0" borderId="0" xfId="15" applyFill="1" applyBorder="1" applyAlignment="1">
      <alignment/>
    </xf>
    <xf numFmtId="0" fontId="0" fillId="0" borderId="0" xfId="0" applyFill="1" applyBorder="1" applyAlignment="1">
      <alignment/>
    </xf>
    <xf numFmtId="171" fontId="0" fillId="0" borderId="0" xfId="0" applyNumberFormat="1" applyBorder="1" applyAlignment="1">
      <alignment/>
    </xf>
    <xf numFmtId="43" fontId="0" fillId="0" borderId="0" xfId="15" applyAlignment="1">
      <alignment/>
    </xf>
    <xf numFmtId="171" fontId="0" fillId="0" borderId="3" xfId="15" applyNumberFormat="1" applyBorder="1" applyAlignment="1">
      <alignment/>
    </xf>
    <xf numFmtId="171" fontId="0" fillId="0" borderId="4" xfId="15" applyNumberFormat="1" applyBorder="1" applyAlignment="1">
      <alignment/>
    </xf>
    <xf numFmtId="171" fontId="0" fillId="0" borderId="5" xfId="15" applyNumberFormat="1" applyBorder="1" applyAlignment="1">
      <alignment/>
    </xf>
    <xf numFmtId="171" fontId="5" fillId="0" borderId="0" xfId="15" applyNumberFormat="1" applyFont="1" applyFill="1" applyBorder="1" applyAlignment="1">
      <alignment/>
    </xf>
    <xf numFmtId="43" fontId="5" fillId="0" borderId="0" xfId="15" applyFont="1" applyFill="1" applyBorder="1" applyAlignment="1">
      <alignment/>
    </xf>
    <xf numFmtId="171" fontId="5" fillId="0" borderId="0" xfId="15" applyNumberFormat="1" applyFont="1" applyFill="1" applyBorder="1" applyAlignment="1">
      <alignment horizontal="center"/>
    </xf>
    <xf numFmtId="171" fontId="5" fillId="0" borderId="0" xfId="15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71" fontId="1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71" fontId="0" fillId="0" borderId="0" xfId="15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1" fontId="0" fillId="0" borderId="0" xfId="15" applyNumberFormat="1" applyBorder="1" applyAlignment="1">
      <alignment horizontal="center"/>
    </xf>
    <xf numFmtId="171" fontId="0" fillId="0" borderId="0" xfId="15" applyNumberForma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1" fontId="0" fillId="0" borderId="0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0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 quotePrefix="1">
      <alignment horizontal="center"/>
    </xf>
    <xf numFmtId="14" fontId="0" fillId="0" borderId="0" xfId="0" applyNumberFormat="1" applyFont="1" applyBorder="1" applyAlignment="1">
      <alignment horizontal="center"/>
    </xf>
    <xf numFmtId="171" fontId="0" fillId="0" borderId="4" xfId="15" applyNumberFormat="1" applyFont="1" applyBorder="1" applyAlignment="1">
      <alignment/>
    </xf>
    <xf numFmtId="171" fontId="0" fillId="0" borderId="1" xfId="15" applyNumberFormat="1" applyFont="1" applyBorder="1" applyAlignment="1">
      <alignment/>
    </xf>
    <xf numFmtId="43" fontId="0" fillId="0" borderId="0" xfId="0" applyNumberForma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71" fontId="5" fillId="0" borderId="0" xfId="0" applyNumberFormat="1" applyFont="1" applyFill="1" applyBorder="1" applyAlignment="1">
      <alignment/>
    </xf>
    <xf numFmtId="15" fontId="5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171" fontId="5" fillId="0" borderId="2" xfId="15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3" fontId="0" fillId="0" borderId="2" xfId="15" applyBorder="1" applyAlignment="1">
      <alignment/>
    </xf>
    <xf numFmtId="0" fontId="2" fillId="0" borderId="0" xfId="0" applyFont="1" applyAlignment="1">
      <alignment/>
    </xf>
    <xf numFmtId="43" fontId="5" fillId="0" borderId="2" xfId="15" applyFont="1" applyFill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Border="1" applyAlignment="1" quotePrefix="1">
      <alignment/>
    </xf>
    <xf numFmtId="0" fontId="5" fillId="0" borderId="0" xfId="0" applyFont="1" applyAlignment="1">
      <alignment/>
    </xf>
    <xf numFmtId="179" fontId="1" fillId="0" borderId="0" xfId="0" applyNumberFormat="1" applyFont="1" applyFill="1" applyAlignment="1">
      <alignment horizontal="center"/>
    </xf>
    <xf numFmtId="182" fontId="1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0" fontId="8" fillId="0" borderId="0" xfId="0" applyFont="1" applyBorder="1" applyAlignment="1">
      <alignment/>
    </xf>
    <xf numFmtId="181" fontId="6" fillId="0" borderId="0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 horizontal="left"/>
    </xf>
    <xf numFmtId="171" fontId="5" fillId="0" borderId="2" xfId="15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 horizontal="right"/>
    </xf>
    <xf numFmtId="171" fontId="0" fillId="0" borderId="0" xfId="15" applyNumberFormat="1" applyFont="1" applyFill="1" applyBorder="1" applyAlignment="1">
      <alignment/>
    </xf>
    <xf numFmtId="171" fontId="0" fillId="0" borderId="0" xfId="15" applyNumberFormat="1" applyFont="1" applyFill="1" applyAlignment="1">
      <alignment/>
    </xf>
    <xf numFmtId="171" fontId="0" fillId="0" borderId="1" xfId="15" applyNumberFormat="1" applyFont="1" applyFill="1" applyBorder="1" applyAlignment="1">
      <alignment/>
    </xf>
    <xf numFmtId="0" fontId="0" fillId="0" borderId="0" xfId="0" applyFont="1" applyAlignment="1">
      <alignment/>
    </xf>
    <xf numFmtId="171" fontId="0" fillId="0" borderId="0" xfId="15" applyNumberFormat="1" applyFont="1" applyBorder="1" applyAlignment="1">
      <alignment/>
    </xf>
    <xf numFmtId="43" fontId="0" fillId="0" borderId="0" xfId="15" applyFont="1" applyBorder="1" applyAlignment="1">
      <alignment/>
    </xf>
    <xf numFmtId="0" fontId="0" fillId="0" borderId="1" xfId="0" applyFont="1" applyBorder="1" applyAlignment="1">
      <alignment/>
    </xf>
    <xf numFmtId="171" fontId="0" fillId="0" borderId="0" xfId="0" applyNumberFormat="1" applyFont="1" applyBorder="1" applyAlignment="1">
      <alignment/>
    </xf>
    <xf numFmtId="171" fontId="0" fillId="0" borderId="2" xfId="0" applyNumberFormat="1" applyFont="1" applyBorder="1" applyAlignment="1">
      <alignment/>
    </xf>
    <xf numFmtId="43" fontId="0" fillId="0" borderId="0" xfId="15" applyFont="1" applyAlignment="1">
      <alignment/>
    </xf>
    <xf numFmtId="43" fontId="0" fillId="0" borderId="0" xfId="15" applyFont="1" applyAlignment="1">
      <alignment horizontal="center"/>
    </xf>
    <xf numFmtId="0" fontId="12" fillId="0" borderId="0" xfId="0" applyFont="1" applyAlignment="1">
      <alignment/>
    </xf>
    <xf numFmtId="181" fontId="1" fillId="0" borderId="0" xfId="0" applyNumberFormat="1" applyFont="1" applyFill="1" applyAlignment="1" quotePrefix="1">
      <alignment horizontal="center"/>
    </xf>
    <xf numFmtId="37" fontId="0" fillId="0" borderId="0" xfId="15" applyNumberFormat="1" applyAlignment="1">
      <alignment/>
    </xf>
    <xf numFmtId="171" fontId="0" fillId="0" borderId="6" xfId="15" applyNumberFormat="1" applyBorder="1" applyAlignment="1">
      <alignment/>
    </xf>
    <xf numFmtId="171" fontId="0" fillId="0" borderId="7" xfId="15" applyNumberFormat="1" applyBorder="1" applyAlignment="1">
      <alignment/>
    </xf>
    <xf numFmtId="37" fontId="5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U_TECH_UT\SYS\ACCOUNT\HLG2003\MAR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ec"/>
      <sheetName val="Equity"/>
      <sheetName val="consol_TTE"/>
      <sheetName val="consol_TTH"/>
      <sheetName val="TTHB (Board)"/>
      <sheetName val="loan"/>
      <sheetName val="TTEM (Board)"/>
      <sheetName val="tanj"/>
      <sheetName val="TTEK (board)"/>
      <sheetName val="Property"/>
      <sheetName val="Sheet1"/>
      <sheetName val="Sheet2"/>
      <sheetName val="adj"/>
      <sheetName val="Sheet3"/>
      <sheetName val="CFS"/>
      <sheetName val="ttem"/>
    </sheetNames>
    <sheetDataSet>
      <sheetData sheetId="4">
        <row r="46">
          <cell r="Q46">
            <v>43848056</v>
          </cell>
        </row>
        <row r="47">
          <cell r="Q47">
            <v>405163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="80" zoomScaleNormal="80" workbookViewId="0" topLeftCell="A1">
      <selection activeCell="B2" sqref="B2"/>
    </sheetView>
  </sheetViews>
  <sheetFormatPr defaultColWidth="9.140625" defaultRowHeight="12.75"/>
  <cols>
    <col min="1" max="1" width="3.140625" style="4" customWidth="1"/>
    <col min="2" max="2" width="40.57421875" style="4" customWidth="1"/>
    <col min="3" max="3" width="13.7109375" style="4" customWidth="1"/>
    <col min="4" max="4" width="1.7109375" style="4" customWidth="1"/>
    <col min="5" max="5" width="18.57421875" style="4" customWidth="1"/>
    <col min="6" max="6" width="0.9921875" style="4" customWidth="1"/>
    <col min="7" max="7" width="16.57421875" style="4" customWidth="1"/>
    <col min="8" max="8" width="1.28515625" style="4" customWidth="1"/>
    <col min="9" max="9" width="17.8515625" style="4" customWidth="1"/>
    <col min="10" max="10" width="16.421875" style="4" customWidth="1"/>
    <col min="11" max="11" width="6.7109375" style="4" customWidth="1"/>
    <col min="12" max="12" width="0" style="4" hidden="1" customWidth="1"/>
    <col min="13" max="16384" width="8.8515625" style="4" customWidth="1"/>
  </cols>
  <sheetData>
    <row r="1" ht="12.75">
      <c r="B1" s="4" t="s">
        <v>195</v>
      </c>
    </row>
    <row r="5" spans="1:6" ht="12.75">
      <c r="A5" s="1" t="s">
        <v>196</v>
      </c>
      <c r="B5" s="1"/>
      <c r="C5" s="1"/>
      <c r="D5" s="1"/>
      <c r="E5" s="1"/>
      <c r="F5" s="1"/>
    </row>
    <row r="6" spans="1:6" ht="12.75">
      <c r="A6" s="1" t="s">
        <v>261</v>
      </c>
      <c r="B6" s="1"/>
      <c r="C6" s="1"/>
      <c r="D6" s="1"/>
      <c r="E6" s="1"/>
      <c r="F6" s="1"/>
    </row>
    <row r="7" spans="3:9" ht="12.75">
      <c r="C7" s="70" t="s">
        <v>150</v>
      </c>
      <c r="D7" s="70"/>
      <c r="E7" s="70"/>
      <c r="F7" s="20"/>
      <c r="G7" s="71" t="s">
        <v>151</v>
      </c>
      <c r="H7" s="71"/>
      <c r="I7" s="71"/>
    </row>
    <row r="8" spans="3:9" ht="12.75">
      <c r="C8" s="20" t="s">
        <v>1</v>
      </c>
      <c r="D8" s="20"/>
      <c r="E8" s="20" t="s">
        <v>2</v>
      </c>
      <c r="F8" s="20"/>
      <c r="G8" s="20" t="s">
        <v>1</v>
      </c>
      <c r="H8" s="20"/>
      <c r="I8" s="20" t="s">
        <v>2</v>
      </c>
    </row>
    <row r="9" spans="3:9" ht="12.75">
      <c r="C9" s="20" t="s">
        <v>3</v>
      </c>
      <c r="D9" s="20"/>
      <c r="E9" s="20" t="s">
        <v>4</v>
      </c>
      <c r="F9" s="20"/>
      <c r="G9" s="20" t="s">
        <v>3</v>
      </c>
      <c r="H9" s="20"/>
      <c r="I9" s="20" t="s">
        <v>4</v>
      </c>
    </row>
    <row r="10" spans="3:9" ht="12.75">
      <c r="C10" s="20" t="s">
        <v>5</v>
      </c>
      <c r="D10" s="20"/>
      <c r="E10" s="20" t="s">
        <v>5</v>
      </c>
      <c r="F10" s="20"/>
      <c r="G10" s="20" t="s">
        <v>5</v>
      </c>
      <c r="H10" s="20"/>
      <c r="I10" s="20" t="s">
        <v>5</v>
      </c>
    </row>
    <row r="11" spans="3:9" ht="12.75">
      <c r="C11" s="20"/>
      <c r="D11" s="20"/>
      <c r="E11" s="20"/>
      <c r="F11" s="20"/>
      <c r="G11" s="20"/>
      <c r="H11" s="20"/>
      <c r="I11" s="20"/>
    </row>
    <row r="12" spans="3:9" ht="12.75">
      <c r="C12" s="119" t="s">
        <v>262</v>
      </c>
      <c r="D12" s="95"/>
      <c r="E12" s="95">
        <v>37802</v>
      </c>
      <c r="F12" s="93"/>
      <c r="G12" s="95" t="str">
        <f>+C12</f>
        <v>30-6-2004</v>
      </c>
      <c r="H12" s="95"/>
      <c r="I12" s="95">
        <f>+E12</f>
        <v>37802</v>
      </c>
    </row>
    <row r="13" spans="3:9" ht="12.75">
      <c r="C13" s="20" t="s">
        <v>6</v>
      </c>
      <c r="D13" s="20"/>
      <c r="E13" s="20" t="s">
        <v>6</v>
      </c>
      <c r="F13" s="20"/>
      <c r="G13" s="20" t="s">
        <v>6</v>
      </c>
      <c r="H13" s="20"/>
      <c r="I13" s="20" t="s">
        <v>6</v>
      </c>
    </row>
    <row r="14" spans="1:9" ht="12.75">
      <c r="A14" s="5"/>
      <c r="B14" s="4" t="s">
        <v>133</v>
      </c>
      <c r="C14" s="107">
        <v>28292</v>
      </c>
      <c r="D14" s="107"/>
      <c r="E14" s="107">
        <v>101376</v>
      </c>
      <c r="F14" s="107"/>
      <c r="G14" s="107">
        <v>79675</v>
      </c>
      <c r="H14" s="107"/>
      <c r="I14" s="107">
        <v>196666</v>
      </c>
    </row>
    <row r="15" spans="3:9" ht="12.75">
      <c r="C15" s="108"/>
      <c r="D15" s="108"/>
      <c r="E15" s="108"/>
      <c r="F15" s="108"/>
      <c r="G15" s="108"/>
      <c r="H15" s="108"/>
      <c r="I15" s="108"/>
    </row>
    <row r="16" spans="1:9" ht="12.75">
      <c r="A16" s="5"/>
      <c r="B16" s="4" t="s">
        <v>134</v>
      </c>
      <c r="C16" s="108">
        <f>+C14+C18-C20</f>
        <v>29882</v>
      </c>
      <c r="D16" s="108"/>
      <c r="E16" s="108">
        <f>+E14+E18-E20</f>
        <v>102811</v>
      </c>
      <c r="F16" s="108">
        <f>+F14+F18-F20</f>
        <v>0</v>
      </c>
      <c r="G16" s="108">
        <f>+G14+G18-G20</f>
        <v>83008</v>
      </c>
      <c r="H16" s="108">
        <f>+H14+H18-H20</f>
        <v>0</v>
      </c>
      <c r="I16" s="108">
        <f>+I14+I18-I20</f>
        <v>200423</v>
      </c>
    </row>
    <row r="17" spans="1:9" ht="12.75">
      <c r="A17" s="5"/>
      <c r="C17" s="108"/>
      <c r="D17" s="108"/>
      <c r="E17" s="108"/>
      <c r="F17" s="108"/>
      <c r="G17" s="108"/>
      <c r="H17" s="108"/>
      <c r="I17" s="108"/>
    </row>
    <row r="18" spans="1:9" ht="12.75">
      <c r="A18" s="5"/>
      <c r="B18" s="4" t="s">
        <v>135</v>
      </c>
      <c r="C18" s="108">
        <v>300</v>
      </c>
      <c r="D18" s="108"/>
      <c r="E18" s="108">
        <v>56</v>
      </c>
      <c r="F18" s="108"/>
      <c r="G18" s="107">
        <v>598</v>
      </c>
      <c r="H18" s="107"/>
      <c r="I18" s="107">
        <v>536</v>
      </c>
    </row>
    <row r="19" spans="1:9" ht="12.75">
      <c r="A19" s="5"/>
      <c r="C19" s="109"/>
      <c r="D19" s="109"/>
      <c r="E19" s="109"/>
      <c r="F19" s="109"/>
      <c r="G19" s="109"/>
      <c r="H19" s="109"/>
      <c r="I19" s="109"/>
    </row>
    <row r="20" spans="1:9" ht="12.75">
      <c r="A20" s="5"/>
      <c r="B20" s="4" t="s">
        <v>136</v>
      </c>
      <c r="C20" s="108">
        <f>+C26-C22-C24</f>
        <v>-1290</v>
      </c>
      <c r="D20" s="108"/>
      <c r="E20" s="108">
        <f>+E26-E22-E24</f>
        <v>-1379</v>
      </c>
      <c r="F20" s="108">
        <f>+F26-F22-F24</f>
        <v>0</v>
      </c>
      <c r="G20" s="108">
        <f>+G26-G22-G24</f>
        <v>-2735</v>
      </c>
      <c r="H20" s="108">
        <f>+H26-H22-H24</f>
        <v>0</v>
      </c>
      <c r="I20" s="108">
        <f>+I26-I22-I24</f>
        <v>-3221</v>
      </c>
    </row>
    <row r="21" spans="1:9" ht="12.75">
      <c r="A21" s="5"/>
      <c r="C21" s="108"/>
      <c r="D21" s="108"/>
      <c r="E21" s="108"/>
      <c r="F21" s="108"/>
      <c r="G21" s="108"/>
      <c r="H21" s="108"/>
      <c r="I21" s="108"/>
    </row>
    <row r="22" spans="1:9" ht="12.75">
      <c r="A22" s="5"/>
      <c r="B22" s="4" t="s">
        <v>138</v>
      </c>
      <c r="C22" s="107">
        <v>-1541</v>
      </c>
      <c r="D22" s="107"/>
      <c r="E22" s="107">
        <v>-1180</v>
      </c>
      <c r="F22" s="107"/>
      <c r="G22" s="107">
        <v>-3089</v>
      </c>
      <c r="H22" s="107"/>
      <c r="I22" s="107">
        <v>-2587</v>
      </c>
    </row>
    <row r="23" spans="3:9" ht="12.75">
      <c r="C23" s="107"/>
      <c r="D23" s="107"/>
      <c r="E23" s="107"/>
      <c r="F23" s="107"/>
      <c r="G23" s="107"/>
      <c r="H23" s="107"/>
      <c r="I23" s="107"/>
    </row>
    <row r="24" spans="1:9" ht="12.75">
      <c r="A24" s="5"/>
      <c r="B24" s="4" t="s">
        <v>137</v>
      </c>
      <c r="C24" s="108">
        <v>309</v>
      </c>
      <c r="D24" s="108"/>
      <c r="E24" s="108">
        <v>86</v>
      </c>
      <c r="F24" s="108"/>
      <c r="G24" s="107">
        <v>407</v>
      </c>
      <c r="H24" s="107"/>
      <c r="I24" s="107">
        <v>-233</v>
      </c>
    </row>
    <row r="25" spans="3:9" ht="12.75">
      <c r="C25" s="109"/>
      <c r="D25" s="109"/>
      <c r="E25" s="109"/>
      <c r="F25" s="109"/>
      <c r="G25" s="109"/>
      <c r="H25" s="109"/>
      <c r="I25" s="109"/>
    </row>
    <row r="26" spans="1:10" ht="12.75">
      <c r="A26" s="5"/>
      <c r="B26" s="4" t="s">
        <v>139</v>
      </c>
      <c r="C26" s="62">
        <f>-2890+225+143</f>
        <v>-2522</v>
      </c>
      <c r="D26" s="62"/>
      <c r="E26" s="62">
        <v>-2473</v>
      </c>
      <c r="F26" s="62"/>
      <c r="G26" s="62">
        <f>-5785+143+225</f>
        <v>-5417</v>
      </c>
      <c r="H26" s="62"/>
      <c r="I26" s="62">
        <v>-6041</v>
      </c>
      <c r="J26" s="110"/>
    </row>
    <row r="27" spans="3:9" ht="12.75">
      <c r="C27" s="57"/>
      <c r="D27" s="57"/>
      <c r="E27" s="57"/>
      <c r="F27" s="57"/>
      <c r="G27" s="57"/>
      <c r="H27" s="57"/>
      <c r="I27" s="57"/>
    </row>
    <row r="28" spans="2:9" ht="12.75">
      <c r="B28" s="4" t="s">
        <v>140</v>
      </c>
      <c r="C28" s="111">
        <v>114</v>
      </c>
      <c r="D28" s="112"/>
      <c r="E28" s="111">
        <v>0</v>
      </c>
      <c r="F28" s="112"/>
      <c r="G28" s="107">
        <v>113</v>
      </c>
      <c r="H28" s="107"/>
      <c r="I28" s="107">
        <f>E28</f>
        <v>0</v>
      </c>
    </row>
    <row r="29" spans="3:9" ht="12.75">
      <c r="C29" s="113"/>
      <c r="D29" s="113"/>
      <c r="E29" s="113"/>
      <c r="F29" s="113"/>
      <c r="G29" s="113"/>
      <c r="H29" s="113"/>
      <c r="I29" s="113"/>
    </row>
    <row r="30" spans="2:9" ht="12.75">
      <c r="B30" s="4" t="s">
        <v>141</v>
      </c>
      <c r="C30" s="114">
        <f>SUM(C26:C29)</f>
        <v>-2408</v>
      </c>
      <c r="D30" s="114"/>
      <c r="E30" s="114">
        <f>+E26</f>
        <v>-2473</v>
      </c>
      <c r="F30" s="114"/>
      <c r="G30" s="114">
        <f>SUM(G26:G28)</f>
        <v>-5304</v>
      </c>
      <c r="H30" s="114"/>
      <c r="I30" s="114">
        <f>+I26</f>
        <v>-6041</v>
      </c>
    </row>
    <row r="31" spans="3:9" ht="12.75">
      <c r="C31" s="57"/>
      <c r="D31" s="57"/>
      <c r="E31" s="57"/>
      <c r="F31" s="57"/>
      <c r="G31" s="57"/>
      <c r="H31" s="57"/>
      <c r="I31" s="57"/>
    </row>
    <row r="32" spans="2:9" ht="12.75">
      <c r="B32" s="4" t="s">
        <v>142</v>
      </c>
      <c r="C32" s="112">
        <v>0</v>
      </c>
      <c r="D32" s="112"/>
      <c r="E32" s="112">
        <v>0</v>
      </c>
      <c r="F32" s="112"/>
      <c r="G32" s="107">
        <f>C32</f>
        <v>0</v>
      </c>
      <c r="H32" s="107"/>
      <c r="I32" s="107">
        <f>E32</f>
        <v>0</v>
      </c>
    </row>
    <row r="33" spans="3:9" ht="12.75">
      <c r="C33" s="57"/>
      <c r="D33" s="57"/>
      <c r="E33" s="57"/>
      <c r="F33" s="57"/>
      <c r="G33" s="57"/>
      <c r="H33" s="57"/>
      <c r="I33" s="57"/>
    </row>
    <row r="34" spans="2:9" ht="13.5" thickBot="1">
      <c r="B34" s="4" t="s">
        <v>143</v>
      </c>
      <c r="C34" s="115">
        <f>C30+C32</f>
        <v>-2408</v>
      </c>
      <c r="D34" s="115"/>
      <c r="E34" s="115">
        <f>E30+E32</f>
        <v>-2473</v>
      </c>
      <c r="F34" s="115"/>
      <c r="G34" s="115">
        <f>G30+G32</f>
        <v>-5304</v>
      </c>
      <c r="H34" s="115"/>
      <c r="I34" s="115">
        <f>I30+I32</f>
        <v>-6041</v>
      </c>
    </row>
    <row r="35" spans="3:9" ht="13.5" thickTop="1">
      <c r="C35" s="57"/>
      <c r="D35" s="57"/>
      <c r="E35" s="57"/>
      <c r="F35" s="57"/>
      <c r="G35" s="57"/>
      <c r="H35" s="57"/>
      <c r="I35" s="57"/>
    </row>
    <row r="36" spans="2:9" ht="12.75">
      <c r="B36" s="4" t="s">
        <v>144</v>
      </c>
      <c r="C36" s="116">
        <f>C34/43098*100</f>
        <v>-5.5872662304515295</v>
      </c>
      <c r="D36" s="116"/>
      <c r="E36" s="116">
        <f>E34/35915*100</f>
        <v>-6.8857023527773915</v>
      </c>
      <c r="F36" s="116"/>
      <c r="G36" s="116">
        <f>G34/43098*100</f>
        <v>-12.30683558401782</v>
      </c>
      <c r="H36" s="116"/>
      <c r="I36" s="116">
        <f>I34/35915*100</f>
        <v>-16.820270082138382</v>
      </c>
    </row>
    <row r="37" spans="3:9" ht="12.75">
      <c r="C37" s="117"/>
      <c r="E37" s="117"/>
      <c r="G37" s="117"/>
      <c r="I37" s="117"/>
    </row>
    <row r="49" ht="12.75">
      <c r="B49" s="118" t="s">
        <v>223</v>
      </c>
    </row>
    <row r="50" ht="12.75">
      <c r="B50" s="90"/>
    </row>
    <row r="51" spans="3:10" ht="12.75">
      <c r="C51" s="90"/>
      <c r="D51" s="90"/>
      <c r="E51" s="90"/>
      <c r="F51" s="90"/>
      <c r="G51" s="90"/>
      <c r="H51" s="90"/>
      <c r="I51" s="90"/>
      <c r="J51" s="90"/>
    </row>
  </sheetData>
  <printOptions/>
  <pageMargins left="0.75" right="0.63" top="1" bottom="1.02" header="0.5" footer="0.3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71"/>
  <sheetViews>
    <sheetView view="pageBreakPreview" zoomScaleNormal="85" zoomScaleSheetLayoutView="100" workbookViewId="0" topLeftCell="A1">
      <selection activeCell="C47" sqref="C47"/>
    </sheetView>
  </sheetViews>
  <sheetFormatPr defaultColWidth="9.140625" defaultRowHeight="12.75"/>
  <cols>
    <col min="1" max="1" width="3.57421875" style="0" customWidth="1"/>
    <col min="2" max="2" width="42.8515625" style="0" customWidth="1"/>
    <col min="3" max="3" width="16.421875" style="0" customWidth="1"/>
    <col min="4" max="4" width="19.00390625" style="0" customWidth="1"/>
    <col min="5" max="5" width="9.28125" style="0" hidden="1" customWidth="1"/>
  </cols>
  <sheetData>
    <row r="3" spans="1:4" ht="12.75">
      <c r="A3" s="1" t="s">
        <v>198</v>
      </c>
      <c r="B3" s="23"/>
      <c r="C3" s="1"/>
      <c r="D3" s="1"/>
    </row>
    <row r="4" spans="3:5" ht="12.75">
      <c r="C4" s="14" t="s">
        <v>71</v>
      </c>
      <c r="D4" s="14" t="s">
        <v>105</v>
      </c>
      <c r="E4" s="2"/>
    </row>
    <row r="5" spans="3:5" ht="12.75">
      <c r="C5" s="2" t="s">
        <v>72</v>
      </c>
      <c r="D5" s="2" t="s">
        <v>68</v>
      </c>
      <c r="E5" s="2"/>
    </row>
    <row r="6" spans="3:5" ht="12.75">
      <c r="C6" s="2" t="s">
        <v>73</v>
      </c>
      <c r="D6" s="2" t="s">
        <v>69</v>
      </c>
      <c r="E6" s="2"/>
    </row>
    <row r="7" spans="3:5" ht="12.75">
      <c r="C7" s="2" t="s">
        <v>5</v>
      </c>
      <c r="D7" s="2" t="s">
        <v>70</v>
      </c>
      <c r="E7" s="2"/>
    </row>
    <row r="8" spans="3:5" ht="12.75">
      <c r="C8" s="2"/>
      <c r="D8" s="2" t="s">
        <v>197</v>
      </c>
      <c r="E8" s="2"/>
    </row>
    <row r="9" spans="3:5" ht="12.75">
      <c r="C9" s="94">
        <v>38168</v>
      </c>
      <c r="D9" s="94">
        <v>37986</v>
      </c>
      <c r="E9" s="3"/>
    </row>
    <row r="10" spans="3:5" ht="12.75">
      <c r="C10" s="2" t="s">
        <v>6</v>
      </c>
      <c r="D10" s="2" t="s">
        <v>6</v>
      </c>
      <c r="E10" s="2"/>
    </row>
    <row r="11" spans="2:4" ht="12.75">
      <c r="B11" t="s">
        <v>83</v>
      </c>
      <c r="C11" s="6">
        <v>57232</v>
      </c>
      <c r="D11" s="6">
        <v>63354</v>
      </c>
    </row>
    <row r="12" spans="2:4" ht="12.75">
      <c r="B12" t="s">
        <v>7</v>
      </c>
      <c r="C12" s="6">
        <v>4481</v>
      </c>
      <c r="D12" s="6">
        <v>4074</v>
      </c>
    </row>
    <row r="13" spans="2:4" ht="12.75">
      <c r="B13" t="s">
        <v>8</v>
      </c>
      <c r="C13" s="6">
        <v>1290</v>
      </c>
      <c r="D13" s="6">
        <v>1290</v>
      </c>
    </row>
    <row r="14" spans="2:4" ht="12.75" hidden="1">
      <c r="B14" t="s">
        <v>99</v>
      </c>
      <c r="C14" s="6"/>
      <c r="D14" s="6">
        <v>0</v>
      </c>
    </row>
    <row r="15" spans="2:5" ht="12.75">
      <c r="B15" t="s">
        <v>96</v>
      </c>
      <c r="C15" s="6">
        <v>0</v>
      </c>
      <c r="D15" s="6">
        <v>4679</v>
      </c>
      <c r="E15" s="13" t="e">
        <f>+#REF!</f>
        <v>#REF!</v>
      </c>
    </row>
    <row r="16" spans="3:5" ht="13.5" thickBot="1">
      <c r="C16" s="122">
        <f>SUM(C11:C15)</f>
        <v>63003</v>
      </c>
      <c r="D16" s="122">
        <f>SUM(D11:D15)</f>
        <v>73397</v>
      </c>
      <c r="E16" s="13" t="s">
        <v>100</v>
      </c>
    </row>
    <row r="17" spans="2:4" ht="12.75">
      <c r="B17" t="s">
        <v>9</v>
      </c>
      <c r="C17" s="28" t="s">
        <v>100</v>
      </c>
      <c r="D17" s="28" t="s">
        <v>100</v>
      </c>
    </row>
    <row r="18" spans="2:4" ht="12.75">
      <c r="B18" t="s">
        <v>84</v>
      </c>
      <c r="C18" s="6">
        <v>13202</v>
      </c>
      <c r="D18" s="6">
        <v>25701</v>
      </c>
    </row>
    <row r="19" spans="2:4" ht="12.75">
      <c r="B19" t="s">
        <v>215</v>
      </c>
      <c r="C19" s="6">
        <v>255</v>
      </c>
      <c r="D19" s="6">
        <v>168</v>
      </c>
    </row>
    <row r="20" spans="2:4" ht="12.75">
      <c r="B20" t="s">
        <v>97</v>
      </c>
      <c r="C20" s="6">
        <v>25488</v>
      </c>
      <c r="D20" s="6">
        <f>53314-D21</f>
        <v>51539</v>
      </c>
    </row>
    <row r="21" spans="2:5" ht="12.75">
      <c r="B21" t="s">
        <v>98</v>
      </c>
      <c r="C21" s="6">
        <v>1573</v>
      </c>
      <c r="D21" s="6">
        <v>1775</v>
      </c>
      <c r="E21" s="13"/>
    </row>
    <row r="22" spans="2:5" ht="12.75">
      <c r="B22" t="s">
        <v>249</v>
      </c>
      <c r="C22" s="6">
        <v>0</v>
      </c>
      <c r="D22" s="6">
        <f>98-64</f>
        <v>34</v>
      </c>
      <c r="E22" s="13" t="e">
        <f>SUM(#REF!)-#REF!</f>
        <v>#REF!</v>
      </c>
    </row>
    <row r="23" spans="2:5" ht="12.75">
      <c r="B23" t="s">
        <v>60</v>
      </c>
      <c r="C23" s="8">
        <v>242</v>
      </c>
      <c r="D23" s="8">
        <v>646</v>
      </c>
      <c r="E23" s="13"/>
    </row>
    <row r="24" spans="3:5" ht="12.75">
      <c r="C24" s="6">
        <f>SUM(C18:C23)</f>
        <v>40760</v>
      </c>
      <c r="D24" s="6">
        <f>SUM(D18:D23)</f>
        <v>79863</v>
      </c>
      <c r="E24" s="13" t="s">
        <v>100</v>
      </c>
    </row>
    <row r="25" spans="3:5" ht="12.75">
      <c r="C25" s="6"/>
      <c r="D25" s="6"/>
      <c r="E25" s="13"/>
    </row>
    <row r="26" spans="2:4" ht="12.75">
      <c r="B26" t="s">
        <v>10</v>
      </c>
      <c r="C26" s="28" t="s">
        <v>100</v>
      </c>
      <c r="D26" s="28" t="s">
        <v>100</v>
      </c>
    </row>
    <row r="27" spans="2:4" ht="12.75">
      <c r="B27" t="s">
        <v>263</v>
      </c>
      <c r="C27" s="6">
        <f>34111+9601-4</f>
        <v>43708</v>
      </c>
      <c r="D27" s="6">
        <v>87554</v>
      </c>
    </row>
    <row r="28" spans="2:4" ht="12.75">
      <c r="B28" t="s">
        <v>85</v>
      </c>
      <c r="C28" s="6">
        <v>904</v>
      </c>
      <c r="D28" s="6">
        <v>1018</v>
      </c>
    </row>
    <row r="29" spans="2:4" ht="12.75">
      <c r="B29" t="s">
        <v>94</v>
      </c>
      <c r="C29" s="22">
        <f>+D29</f>
        <v>12000</v>
      </c>
      <c r="D29" s="6">
        <v>12000</v>
      </c>
    </row>
    <row r="30" spans="2:5" ht="12.75">
      <c r="B30" t="s">
        <v>11</v>
      </c>
      <c r="C30" s="6">
        <f>47418+718</f>
        <v>48136</v>
      </c>
      <c r="D30" s="6">
        <f>47161+1077</f>
        <v>48238</v>
      </c>
      <c r="E30" s="13" t="e">
        <f>SUM(#REF!)-#REF!</f>
        <v>#REF!</v>
      </c>
    </row>
    <row r="31" spans="2:5" ht="12.75">
      <c r="B31" t="s">
        <v>248</v>
      </c>
      <c r="C31" s="6">
        <v>0</v>
      </c>
      <c r="D31" s="6">
        <v>3</v>
      </c>
      <c r="E31" s="13"/>
    </row>
    <row r="32" spans="2:5" ht="12.75">
      <c r="B32" t="s">
        <v>106</v>
      </c>
      <c r="C32" s="8">
        <v>9195</v>
      </c>
      <c r="D32" s="8">
        <v>8846</v>
      </c>
      <c r="E32" s="13"/>
    </row>
    <row r="33" spans="2:4" ht="12.75">
      <c r="B33" s="13" t="s">
        <v>100</v>
      </c>
      <c r="C33" s="6">
        <f>SUM(C27:C32)</f>
        <v>113943</v>
      </c>
      <c r="D33" s="6">
        <f>SUM(D27:D32)</f>
        <v>157659</v>
      </c>
    </row>
    <row r="34" spans="3:4" ht="12.75">
      <c r="C34" s="6"/>
      <c r="D34" s="6"/>
    </row>
    <row r="35" spans="2:4" ht="12.75">
      <c r="B35" s="4" t="s">
        <v>216</v>
      </c>
      <c r="C35" s="6">
        <f>+C24-C33</f>
        <v>-73183</v>
      </c>
      <c r="D35" s="6">
        <f>+D24-D33</f>
        <v>-77796</v>
      </c>
    </row>
    <row r="36" spans="3:4" ht="12.75">
      <c r="C36" s="6"/>
      <c r="D36" s="6"/>
    </row>
    <row r="37" spans="3:5" ht="13.5" thickBot="1">
      <c r="C37" s="10">
        <f>+C35+C36+SUM(C11:C15)</f>
        <v>-10180</v>
      </c>
      <c r="D37" s="10">
        <f>+D35+D36+SUM(D11:D15)</f>
        <v>-4399</v>
      </c>
      <c r="E37" s="13" t="s">
        <v>100</v>
      </c>
    </row>
    <row r="38" spans="3:4" ht="13.5" thickTop="1">
      <c r="C38" s="6"/>
      <c r="D38" s="6"/>
    </row>
    <row r="39" spans="2:4" ht="12.75">
      <c r="B39" t="s">
        <v>12</v>
      </c>
      <c r="C39" s="6">
        <v>43098</v>
      </c>
      <c r="D39" s="6">
        <v>35915</v>
      </c>
    </row>
    <row r="40" spans="2:4" ht="12.75">
      <c r="B40" t="s">
        <v>13</v>
      </c>
      <c r="C40" s="6"/>
      <c r="D40" s="6"/>
    </row>
    <row r="41" spans="2:4" ht="12.75">
      <c r="B41" t="s">
        <v>14</v>
      </c>
      <c r="C41" s="6">
        <v>36665</v>
      </c>
      <c r="D41" s="6">
        <f>ROUND('[1]TTHB (Board)'!Q46/1000,0)</f>
        <v>43848</v>
      </c>
    </row>
    <row r="42" spans="2:5" ht="12.75">
      <c r="B42" t="s">
        <v>217</v>
      </c>
      <c r="C42" s="6">
        <v>-119943</v>
      </c>
      <c r="D42" s="6">
        <v>-114638</v>
      </c>
      <c r="E42" s="28">
        <v>2890</v>
      </c>
    </row>
    <row r="43" spans="2:4" ht="12.75">
      <c r="B43" t="s">
        <v>93</v>
      </c>
      <c r="C43" s="8">
        <v>0</v>
      </c>
      <c r="D43" s="8">
        <f>ROUND('[1]TTHB (Board)'!Q47/1000,0)</f>
        <v>405</v>
      </c>
    </row>
    <row r="44" spans="3:4" ht="12.75">
      <c r="C44" s="6">
        <f>SUM(C39:C43)</f>
        <v>-40180</v>
      </c>
      <c r="D44" s="6">
        <f>SUM(D39:D43)</f>
        <v>-34470</v>
      </c>
    </row>
    <row r="45" spans="3:4" ht="12.75">
      <c r="C45" s="6"/>
      <c r="D45" s="6"/>
    </row>
    <row r="46" spans="2:4" ht="12.75">
      <c r="B46" t="s">
        <v>103</v>
      </c>
      <c r="C46" s="6">
        <v>30000</v>
      </c>
      <c r="D46" s="6">
        <v>30000</v>
      </c>
    </row>
    <row r="47" spans="2:5" ht="12.75">
      <c r="B47" t="s">
        <v>15</v>
      </c>
      <c r="C47" s="6">
        <v>0</v>
      </c>
      <c r="D47" s="6">
        <v>71</v>
      </c>
      <c r="E47" t="s">
        <v>100</v>
      </c>
    </row>
    <row r="48" spans="2:4" ht="12.75">
      <c r="B48" t="s">
        <v>95</v>
      </c>
      <c r="C48" s="6">
        <v>0</v>
      </c>
      <c r="D48" s="6">
        <v>0</v>
      </c>
    </row>
    <row r="49" spans="2:4" ht="13.5" thickBot="1">
      <c r="B49" t="s">
        <v>100</v>
      </c>
      <c r="C49" s="11">
        <f>SUM(C44:C48)</f>
        <v>-10180</v>
      </c>
      <c r="D49" s="11">
        <f>SUM(D44:D48)</f>
        <v>-4399</v>
      </c>
    </row>
    <row r="50" spans="3:4" ht="13.5" thickTop="1">
      <c r="C50" s="13" t="s">
        <v>100</v>
      </c>
      <c r="D50" t="s">
        <v>100</v>
      </c>
    </row>
    <row r="51" spans="2:4" ht="12.75">
      <c r="B51" t="s">
        <v>65</v>
      </c>
      <c r="C51" s="13">
        <f>+(C44-C14-C36)/C39*100</f>
        <v>-93.22938419416215</v>
      </c>
      <c r="D51" s="13">
        <f>+(D44-D14-D36)/D39*100</f>
        <v>-95.97661144368648</v>
      </c>
    </row>
    <row r="52" spans="3:4" ht="12.75">
      <c r="C52" s="13"/>
      <c r="D52" s="13"/>
    </row>
    <row r="54" spans="2:4" ht="12.75">
      <c r="B54" t="s">
        <v>172</v>
      </c>
      <c r="C54" s="13">
        <f>SUM(C30+C32+C47+C46+C29)</f>
        <v>99331</v>
      </c>
      <c r="D54" s="13">
        <f>SUM(D30+D32+D47+D46+D29)</f>
        <v>99155</v>
      </c>
    </row>
    <row r="55" spans="1:5" ht="12.75">
      <c r="A55" s="12"/>
      <c r="B55" s="12"/>
      <c r="C55" s="35"/>
      <c r="D55" s="35"/>
      <c r="E55" s="12"/>
    </row>
    <row r="56" spans="1:5" ht="12.75">
      <c r="A56" s="12"/>
      <c r="B56" s="102" t="s">
        <v>220</v>
      </c>
      <c r="C56" s="90"/>
      <c r="D56" s="90"/>
      <c r="E56" s="90"/>
    </row>
    <row r="57" spans="1:5" ht="12.75">
      <c r="A57" s="12"/>
      <c r="B57" s="90" t="s">
        <v>221</v>
      </c>
      <c r="C57" s="35"/>
      <c r="D57" s="35"/>
      <c r="E57" s="12"/>
    </row>
    <row r="58" spans="1:5" ht="12.75">
      <c r="A58" s="12"/>
      <c r="B58" s="96" t="s">
        <v>240</v>
      </c>
      <c r="C58" s="12"/>
      <c r="D58" s="12"/>
      <c r="E58" s="12"/>
    </row>
    <row r="59" spans="1:5" ht="12.75">
      <c r="A59" s="12"/>
      <c r="B59" s="12"/>
      <c r="C59" s="35"/>
      <c r="D59" s="35"/>
      <c r="E59" s="12"/>
    </row>
    <row r="60" spans="1:5" ht="12.75">
      <c r="A60" s="12"/>
      <c r="B60" s="12"/>
      <c r="C60" s="35"/>
      <c r="D60" s="35"/>
      <c r="E60" s="12"/>
    </row>
    <row r="61" spans="1:5" ht="12.75">
      <c r="A61" s="12"/>
      <c r="B61" s="12"/>
      <c r="C61" s="35"/>
      <c r="D61" s="35"/>
      <c r="E61" s="12"/>
    </row>
    <row r="62" spans="1:5" ht="12.75">
      <c r="A62" s="12"/>
      <c r="B62" s="12"/>
      <c r="C62" s="12"/>
      <c r="D62" s="12"/>
      <c r="E62" s="12"/>
    </row>
    <row r="63" spans="1:5" ht="12.75">
      <c r="A63" s="12"/>
      <c r="B63" s="12"/>
      <c r="C63" s="69"/>
      <c r="D63" s="69"/>
      <c r="E63" s="12"/>
    </row>
    <row r="64" spans="1:5" ht="12.75">
      <c r="A64" s="12"/>
      <c r="B64" s="12"/>
      <c r="C64" s="12"/>
      <c r="D64" s="12"/>
      <c r="E64" s="12"/>
    </row>
    <row r="65" spans="1:5" ht="12.75">
      <c r="A65" s="12"/>
      <c r="B65" s="12"/>
      <c r="C65" s="69"/>
      <c r="D65" s="69"/>
      <c r="E65" s="12"/>
    </row>
    <row r="66" spans="1:5" ht="12.75">
      <c r="A66" s="12"/>
      <c r="B66" s="12"/>
      <c r="C66" s="12"/>
      <c r="D66" s="12"/>
      <c r="E66" s="12"/>
    </row>
    <row r="67" spans="1:5" ht="12.75">
      <c r="A67" s="12"/>
      <c r="B67" s="12"/>
      <c r="C67" s="35"/>
      <c r="D67" s="12"/>
      <c r="E67" s="12"/>
    </row>
    <row r="68" spans="1:5" ht="12.75">
      <c r="A68" s="12"/>
      <c r="B68" s="12"/>
      <c r="C68" s="69"/>
      <c r="D68" s="12"/>
      <c r="E68" s="12"/>
    </row>
    <row r="69" spans="1:5" ht="12.75">
      <c r="A69" s="12"/>
      <c r="B69" s="12"/>
      <c r="C69" s="12"/>
      <c r="D69" s="12"/>
      <c r="E69" s="12"/>
    </row>
    <row r="70" spans="1:5" ht="12.75">
      <c r="A70" s="12"/>
      <c r="B70" s="12"/>
      <c r="C70" s="12"/>
      <c r="D70" s="12"/>
      <c r="E70" s="12"/>
    </row>
    <row r="71" spans="1:5" ht="12.75">
      <c r="A71" s="12"/>
      <c r="B71" s="12"/>
      <c r="C71" s="12"/>
      <c r="D71" s="12"/>
      <c r="E71" s="12"/>
    </row>
  </sheetData>
  <printOptions/>
  <pageMargins left="0.75" right="0.63" top="0.7" bottom="0.37" header="0.5" footer="0.48"/>
  <pageSetup fitToHeight="1" fitToWidth="1" horizontalDpi="300" verticalDpi="300" orientation="portrait" scale="72" r:id="rId1"/>
  <headerFooter alignWithMargins="0">
    <oddFooter>&amp;R&amp;9Q2 '03 KLSE - Balance Sheet
Page 14 of 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73"/>
  <sheetViews>
    <sheetView zoomScale="70" zoomScaleNormal="70" workbookViewId="0" topLeftCell="A68">
      <selection activeCell="C6" sqref="C6"/>
    </sheetView>
  </sheetViews>
  <sheetFormatPr defaultColWidth="9.140625" defaultRowHeight="12.75"/>
  <cols>
    <col min="1" max="1" width="2.57421875" style="0" customWidth="1"/>
    <col min="2" max="2" width="48.57421875" style="0" customWidth="1"/>
    <col min="3" max="4" width="15.421875" style="0" customWidth="1"/>
    <col min="5" max="5" width="2.00390625" style="12" customWidth="1"/>
    <col min="7" max="7" width="12.28125" style="12" customWidth="1"/>
    <col min="8" max="8" width="1.8515625" style="12" customWidth="1"/>
    <col min="9" max="9" width="1.421875" style="12" customWidth="1"/>
    <col min="10" max="10" width="1.1484375" style="12" customWidth="1"/>
    <col min="11" max="11" width="13.00390625" style="12" customWidth="1"/>
    <col min="12" max="12" width="1.28515625" style="12" customWidth="1"/>
    <col min="13" max="13" width="11.7109375" style="12" customWidth="1"/>
    <col min="14" max="14" width="1.28515625" style="12" customWidth="1"/>
    <col min="15" max="15" width="12.140625" style="12" customWidth="1"/>
    <col min="16" max="16" width="0.85546875" style="12" customWidth="1"/>
    <col min="17" max="17" width="9.140625" style="12" customWidth="1"/>
    <col min="18" max="18" width="0.85546875" style="12" customWidth="1"/>
    <col min="19" max="52" width="9.140625" style="12" customWidth="1"/>
  </cols>
  <sheetData>
    <row r="1" spans="1:7" ht="12.75">
      <c r="A1" s="1"/>
      <c r="B1" s="23"/>
      <c r="C1" s="1"/>
      <c r="D1" s="1"/>
      <c r="E1" s="46"/>
      <c r="G1" s="46"/>
    </row>
    <row r="2" spans="1:7" ht="12.75">
      <c r="A2" s="1"/>
      <c r="B2" s="23"/>
      <c r="C2" s="1"/>
      <c r="D2" s="1"/>
      <c r="E2" s="46"/>
      <c r="G2" s="46"/>
    </row>
    <row r="3" spans="1:7" ht="12.75">
      <c r="A3" s="1" t="s">
        <v>149</v>
      </c>
      <c r="B3" s="1"/>
      <c r="C3" s="14"/>
      <c r="D3" s="14"/>
      <c r="E3" s="47"/>
      <c r="G3" s="47"/>
    </row>
    <row r="4" spans="1:7" ht="12.75">
      <c r="A4" s="1" t="s">
        <v>268</v>
      </c>
      <c r="B4" s="1"/>
      <c r="C4" s="2"/>
      <c r="D4" s="2"/>
      <c r="E4" s="48"/>
      <c r="G4" s="48"/>
    </row>
    <row r="5" spans="3:7" ht="12.75">
      <c r="C5" s="2"/>
      <c r="D5" s="2"/>
      <c r="E5" s="48"/>
      <c r="G5" s="48"/>
    </row>
    <row r="6" spans="3:17" ht="12.75">
      <c r="C6" s="94">
        <v>38168</v>
      </c>
      <c r="D6" s="94">
        <v>37986</v>
      </c>
      <c r="G6" s="48"/>
      <c r="K6" s="48"/>
      <c r="L6" s="46"/>
      <c r="M6" s="48"/>
      <c r="N6" s="46"/>
      <c r="O6" s="48"/>
      <c r="Q6" s="48"/>
    </row>
    <row r="7" spans="4:17" ht="12.75">
      <c r="D7" s="2" t="s">
        <v>197</v>
      </c>
      <c r="E7" s="48"/>
      <c r="G7" s="48"/>
      <c r="K7" s="48"/>
      <c r="L7" s="46"/>
      <c r="M7" s="48"/>
      <c r="N7" s="46"/>
      <c r="O7" s="48"/>
      <c r="Q7" s="48"/>
    </row>
    <row r="8" spans="3:17" ht="12.75">
      <c r="C8" s="18" t="s">
        <v>6</v>
      </c>
      <c r="D8" s="18" t="s">
        <v>6</v>
      </c>
      <c r="E8" s="18"/>
      <c r="G8" s="49"/>
      <c r="I8" s="48"/>
      <c r="K8" s="48"/>
      <c r="L8" s="46"/>
      <c r="M8" s="48"/>
      <c r="N8" s="46"/>
      <c r="O8" s="48"/>
      <c r="Q8" s="48"/>
    </row>
    <row r="9" spans="2:7" ht="12.75">
      <c r="B9" s="1" t="s">
        <v>112</v>
      </c>
      <c r="C9" s="2"/>
      <c r="D9" s="2"/>
      <c r="E9" s="48"/>
      <c r="G9" s="48"/>
    </row>
    <row r="10" spans="3:11" ht="12.75">
      <c r="C10" s="6"/>
      <c r="D10" s="6"/>
      <c r="E10" s="9"/>
      <c r="G10" s="9"/>
      <c r="K10" s="9"/>
    </row>
    <row r="11" spans="2:11" ht="12.75">
      <c r="B11" t="s">
        <v>113</v>
      </c>
      <c r="C11" s="6">
        <v>-2408</v>
      </c>
      <c r="D11" s="6">
        <v>-60634</v>
      </c>
      <c r="E11" s="9"/>
      <c r="G11" s="9"/>
      <c r="K11" s="9"/>
    </row>
    <row r="12" spans="3:11" ht="12.75">
      <c r="C12" s="6"/>
      <c r="D12" s="6"/>
      <c r="E12" s="9"/>
      <c r="G12" s="9"/>
      <c r="K12" s="9"/>
    </row>
    <row r="13" spans="2:11" ht="12.75">
      <c r="B13" t="s">
        <v>114</v>
      </c>
      <c r="C13" s="6"/>
      <c r="D13" s="6"/>
      <c r="E13" s="9"/>
      <c r="G13" s="9"/>
      <c r="K13" s="9"/>
    </row>
    <row r="14" spans="2:13" ht="12.75">
      <c r="B14" t="s">
        <v>235</v>
      </c>
      <c r="C14" s="6">
        <v>-309</v>
      </c>
      <c r="D14" s="6">
        <v>-68</v>
      </c>
      <c r="E14" s="9"/>
      <c r="G14" s="9"/>
      <c r="K14" s="9"/>
      <c r="M14" s="9"/>
    </row>
    <row r="15" spans="2:13" ht="12.75">
      <c r="B15" t="s">
        <v>130</v>
      </c>
      <c r="C15" s="6">
        <v>1675</v>
      </c>
      <c r="D15" s="6">
        <v>11563</v>
      </c>
      <c r="E15" s="9"/>
      <c r="G15" s="9"/>
      <c r="K15" s="9"/>
      <c r="M15" s="35"/>
    </row>
    <row r="16" spans="2:13" ht="12.75">
      <c r="B16" t="s">
        <v>222</v>
      </c>
      <c r="C16" s="6">
        <v>566</v>
      </c>
      <c r="D16" s="6">
        <v>2988</v>
      </c>
      <c r="E16" s="9"/>
      <c r="G16" s="9"/>
      <c r="K16" s="9"/>
      <c r="M16" s="35"/>
    </row>
    <row r="17" spans="2:13" ht="12.75">
      <c r="B17" t="s">
        <v>238</v>
      </c>
      <c r="C17" s="6">
        <v>11</v>
      </c>
      <c r="D17" s="6">
        <v>3132</v>
      </c>
      <c r="E17" s="9"/>
      <c r="G17" s="9"/>
      <c r="K17" s="9"/>
      <c r="M17" s="35"/>
    </row>
    <row r="18" spans="2:13" ht="12.75">
      <c r="B18" t="s">
        <v>251</v>
      </c>
      <c r="C18" s="28">
        <v>4</v>
      </c>
      <c r="D18" s="6">
        <v>63</v>
      </c>
      <c r="E18" s="9"/>
      <c r="G18" s="9"/>
      <c r="K18" s="9"/>
      <c r="M18" s="35"/>
    </row>
    <row r="19" spans="2:13" ht="12.75">
      <c r="B19" t="s">
        <v>252</v>
      </c>
      <c r="C19" s="6"/>
      <c r="D19" s="6">
        <v>61</v>
      </c>
      <c r="E19" s="9"/>
      <c r="G19" s="9"/>
      <c r="K19" s="9"/>
      <c r="M19" s="35"/>
    </row>
    <row r="20" spans="2:13" ht="12.75">
      <c r="B20" t="s">
        <v>250</v>
      </c>
      <c r="C20" s="6">
        <v>-101</v>
      </c>
      <c r="D20" s="6">
        <v>-994</v>
      </c>
      <c r="E20" s="9"/>
      <c r="G20" s="9"/>
      <c r="K20" s="9"/>
      <c r="M20" s="35"/>
    </row>
    <row r="21" spans="2:13" ht="12.75">
      <c r="B21" t="s">
        <v>246</v>
      </c>
      <c r="C21" s="9">
        <v>-397</v>
      </c>
      <c r="D21" s="9">
        <v>-725</v>
      </c>
      <c r="E21" s="9"/>
      <c r="G21" s="9"/>
      <c r="K21" s="9"/>
      <c r="M21" s="35"/>
    </row>
    <row r="22" spans="2:13" ht="12.75">
      <c r="B22" t="s">
        <v>270</v>
      </c>
      <c r="C22" s="50">
        <v>0</v>
      </c>
      <c r="D22" s="9">
        <f>+C22</f>
        <v>0</v>
      </c>
      <c r="E22" s="9"/>
      <c r="G22" s="9"/>
      <c r="K22" s="9"/>
      <c r="M22" s="35"/>
    </row>
    <row r="23" spans="2:13" ht="12.75">
      <c r="B23" t="s">
        <v>247</v>
      </c>
      <c r="C23" s="9"/>
      <c r="D23" s="9">
        <v>-45</v>
      </c>
      <c r="E23" s="9"/>
      <c r="G23" s="9"/>
      <c r="K23" s="9"/>
      <c r="M23" s="35"/>
    </row>
    <row r="24" spans="2:13" ht="12.75">
      <c r="B24" t="s">
        <v>169</v>
      </c>
      <c r="C24" s="9">
        <v>1541</v>
      </c>
      <c r="D24" s="22">
        <v>6365</v>
      </c>
      <c r="E24" s="9"/>
      <c r="G24" s="9"/>
      <c r="K24" s="9"/>
      <c r="M24" s="35"/>
    </row>
    <row r="25" spans="2:11" ht="12.75">
      <c r="B25" t="s">
        <v>100</v>
      </c>
      <c r="C25" s="121">
        <v>2990</v>
      </c>
      <c r="D25" s="121">
        <f>SUM(D14:D24)</f>
        <v>22340</v>
      </c>
      <c r="E25" s="9"/>
      <c r="G25" s="9"/>
      <c r="K25" s="9"/>
    </row>
    <row r="26" spans="3:11" ht="12.75">
      <c r="C26" s="6"/>
      <c r="D26" s="6"/>
      <c r="E26" s="9"/>
      <c r="G26" s="9"/>
      <c r="K26" s="9"/>
    </row>
    <row r="27" spans="2:11" ht="12.75">
      <c r="B27" t="s">
        <v>125</v>
      </c>
      <c r="C27" s="6">
        <v>582</v>
      </c>
      <c r="D27" s="6">
        <f>+D11+D25</f>
        <v>-38294</v>
      </c>
      <c r="E27" s="9"/>
      <c r="G27" s="9"/>
      <c r="K27" s="35"/>
    </row>
    <row r="28" spans="3:11" ht="12.75">
      <c r="C28" s="6"/>
      <c r="D28" s="6"/>
      <c r="E28" s="9"/>
      <c r="G28" s="9"/>
      <c r="K28" s="35"/>
    </row>
    <row r="29" spans="2:11" ht="12.75">
      <c r="B29" t="s">
        <v>208</v>
      </c>
      <c r="C29" s="37">
        <v>13139</v>
      </c>
      <c r="D29" s="37">
        <v>33782</v>
      </c>
      <c r="E29" s="9"/>
      <c r="G29" s="9"/>
      <c r="K29" s="35"/>
    </row>
    <row r="30" spans="2:11" ht="12.75">
      <c r="B30" t="s">
        <v>131</v>
      </c>
      <c r="C30" s="38">
        <v>22898</v>
      </c>
      <c r="D30" s="38">
        <v>-5866</v>
      </c>
      <c r="E30" s="9"/>
      <c r="G30" s="9"/>
      <c r="K30" s="35"/>
    </row>
    <row r="31" spans="2:7" ht="12.75">
      <c r="B31" t="s">
        <v>207</v>
      </c>
      <c r="C31" s="38">
        <v>-36604</v>
      </c>
      <c r="D31" s="38">
        <v>-6534</v>
      </c>
      <c r="E31" s="9"/>
      <c r="G31" s="9"/>
    </row>
    <row r="32" spans="2:15" ht="12.75">
      <c r="B32" t="s">
        <v>209</v>
      </c>
      <c r="C32" s="67">
        <v>-68</v>
      </c>
      <c r="D32" s="67">
        <v>27909</v>
      </c>
      <c r="E32" s="50"/>
      <c r="G32" s="9"/>
      <c r="I32" s="51"/>
      <c r="J32" s="51"/>
      <c r="K32" s="51"/>
      <c r="L32" s="51"/>
      <c r="M32" s="51"/>
      <c r="N32" s="51"/>
      <c r="O32" s="51"/>
    </row>
    <row r="33" spans="2:15" ht="12.75">
      <c r="B33" t="s">
        <v>210</v>
      </c>
      <c r="C33" s="67">
        <v>0</v>
      </c>
      <c r="D33" s="67">
        <v>-17</v>
      </c>
      <c r="E33" s="50"/>
      <c r="G33" s="9"/>
      <c r="I33" s="51"/>
      <c r="J33" s="51"/>
      <c r="K33" s="51"/>
      <c r="L33" s="51"/>
      <c r="M33" s="51"/>
      <c r="N33" s="51"/>
      <c r="O33" s="51"/>
    </row>
    <row r="34" spans="2:15" ht="12.75">
      <c r="B34" t="s">
        <v>272</v>
      </c>
      <c r="C34" s="67">
        <v>0</v>
      </c>
      <c r="D34" s="67"/>
      <c r="E34" s="50"/>
      <c r="G34" s="9"/>
      <c r="I34" s="51"/>
      <c r="J34" s="51"/>
      <c r="K34" s="51"/>
      <c r="L34" s="51"/>
      <c r="M34" s="51"/>
      <c r="N34" s="51"/>
      <c r="O34" s="51"/>
    </row>
    <row r="35" spans="3:15" ht="12.75">
      <c r="C35" s="39"/>
      <c r="D35" s="39"/>
      <c r="E35" s="22"/>
      <c r="G35" s="9"/>
      <c r="I35" s="51"/>
      <c r="J35" s="51"/>
      <c r="K35" s="52"/>
      <c r="L35" s="51"/>
      <c r="M35" s="51"/>
      <c r="N35" s="51"/>
      <c r="O35" s="51"/>
    </row>
    <row r="36" spans="3:15" ht="12.75">
      <c r="C36" s="6"/>
      <c r="D36" s="6"/>
      <c r="E36" s="22"/>
      <c r="G36" s="9"/>
      <c r="I36" s="51"/>
      <c r="J36" s="51"/>
      <c r="K36" s="52"/>
      <c r="L36" s="51"/>
      <c r="M36" s="51"/>
      <c r="N36" s="51"/>
      <c r="O36" s="51"/>
    </row>
    <row r="37" spans="2:15" ht="12.75">
      <c r="B37" t="s">
        <v>118</v>
      </c>
      <c r="C37" s="6">
        <v>-635</v>
      </c>
      <c r="D37" s="6">
        <f>SUM(D29:D36)</f>
        <v>49274</v>
      </c>
      <c r="E37" s="9"/>
      <c r="G37" s="9"/>
      <c r="I37" s="51"/>
      <c r="J37" s="51"/>
      <c r="K37" s="52"/>
      <c r="L37" s="51"/>
      <c r="M37" s="51"/>
      <c r="N37" s="51"/>
      <c r="O37" s="51"/>
    </row>
    <row r="38" spans="3:15" ht="12.75">
      <c r="C38" s="8"/>
      <c r="D38" s="8"/>
      <c r="E38" s="9"/>
      <c r="G38" s="9"/>
      <c r="I38" s="53"/>
      <c r="K38" s="52"/>
      <c r="O38" s="51"/>
    </row>
    <row r="39" spans="2:17" ht="12.75">
      <c r="B39" t="s">
        <v>115</v>
      </c>
      <c r="C39" s="6">
        <v>-53</v>
      </c>
      <c r="D39" s="6">
        <f>D27+D37</f>
        <v>10980</v>
      </c>
      <c r="E39" s="9"/>
      <c r="G39" s="9"/>
      <c r="I39" s="54"/>
      <c r="K39" s="52"/>
      <c r="O39" s="22"/>
      <c r="Q39" s="35"/>
    </row>
    <row r="40" spans="3:17" ht="12.75">
      <c r="C40" s="9"/>
      <c r="D40" s="9"/>
      <c r="E40" s="9"/>
      <c r="G40" s="9"/>
      <c r="I40" s="54"/>
      <c r="K40" s="54"/>
      <c r="Q40" s="35"/>
    </row>
    <row r="41" spans="2:17" ht="12.75" hidden="1">
      <c r="B41" t="s">
        <v>181</v>
      </c>
      <c r="C41" s="9"/>
      <c r="D41" s="9">
        <v>0</v>
      </c>
      <c r="E41" s="9"/>
      <c r="G41" s="9"/>
      <c r="I41" s="54"/>
      <c r="K41" s="54"/>
      <c r="Q41" s="35"/>
    </row>
    <row r="42" spans="2:15" ht="12.75" hidden="1">
      <c r="B42" t="s">
        <v>116</v>
      </c>
      <c r="C42" s="6"/>
      <c r="D42" s="6"/>
      <c r="E42" s="9"/>
      <c r="G42" s="9"/>
      <c r="I42" s="55"/>
      <c r="K42" s="55"/>
      <c r="M42" s="9"/>
      <c r="N42" s="9"/>
      <c r="O42" s="9"/>
    </row>
    <row r="43" spans="2:15" ht="12.75">
      <c r="B43" t="s">
        <v>117</v>
      </c>
      <c r="C43" s="6">
        <v>0</v>
      </c>
      <c r="D43" s="6">
        <v>-43</v>
      </c>
      <c r="E43" s="50"/>
      <c r="G43" s="9"/>
      <c r="I43" s="55"/>
      <c r="K43" s="55"/>
      <c r="M43" s="56"/>
      <c r="N43" s="9"/>
      <c r="O43" s="55"/>
    </row>
    <row r="44" spans="2:15" ht="12.75">
      <c r="B44" t="s">
        <v>184</v>
      </c>
      <c r="C44" s="68"/>
      <c r="D44" s="68"/>
      <c r="E44" s="50"/>
      <c r="G44" s="9"/>
      <c r="I44" s="55"/>
      <c r="K44" s="55"/>
      <c r="M44" s="55"/>
      <c r="N44" s="9"/>
      <c r="O44" s="55"/>
    </row>
    <row r="45" spans="2:15" ht="12.75">
      <c r="B45" t="s">
        <v>118</v>
      </c>
      <c r="C45" s="6">
        <v>-53</v>
      </c>
      <c r="D45" s="6">
        <f>D39+D42+D43+D41</f>
        <v>10937</v>
      </c>
      <c r="E45" s="22"/>
      <c r="G45" s="9"/>
      <c r="I45" s="55"/>
      <c r="K45" s="55"/>
      <c r="M45" s="55"/>
      <c r="N45" s="9"/>
      <c r="O45" s="55"/>
    </row>
    <row r="46" spans="3:15" ht="12.75">
      <c r="C46" s="6"/>
      <c r="D46" s="6"/>
      <c r="E46" s="22"/>
      <c r="G46" s="9"/>
      <c r="I46" s="55"/>
      <c r="K46" s="55"/>
      <c r="M46" s="55"/>
      <c r="N46" s="9"/>
      <c r="O46" s="55"/>
    </row>
    <row r="47" spans="2:15" ht="12.75">
      <c r="B47" s="1" t="s">
        <v>119</v>
      </c>
      <c r="C47" s="6"/>
      <c r="D47" s="6"/>
      <c r="E47" s="9"/>
      <c r="G47" s="9"/>
      <c r="I47" s="55"/>
      <c r="K47" s="55"/>
      <c r="M47" s="55"/>
      <c r="N47" s="9"/>
      <c r="O47" s="55"/>
    </row>
    <row r="48" spans="3:15" ht="12.75">
      <c r="C48" s="6"/>
      <c r="D48" s="6"/>
      <c r="E48" s="9"/>
      <c r="G48" s="9"/>
      <c r="I48" s="55"/>
      <c r="K48" s="55"/>
      <c r="M48" s="55"/>
      <c r="N48" s="9"/>
      <c r="O48" s="55"/>
    </row>
    <row r="49" spans="2:15" ht="12.75">
      <c r="B49" t="s">
        <v>120</v>
      </c>
      <c r="C49" s="37">
        <v>0</v>
      </c>
      <c r="D49" s="37">
        <v>-1721</v>
      </c>
      <c r="E49" s="9"/>
      <c r="G49" s="9"/>
      <c r="I49" s="55"/>
      <c r="K49" s="55"/>
      <c r="M49" s="55"/>
      <c r="N49" s="9"/>
      <c r="O49" s="55"/>
    </row>
    <row r="50" spans="2:15" ht="12.75">
      <c r="B50" t="s">
        <v>271</v>
      </c>
      <c r="C50" s="38"/>
      <c r="D50" s="38"/>
      <c r="E50" s="9"/>
      <c r="G50" s="9"/>
      <c r="I50" s="55"/>
      <c r="K50" s="55"/>
      <c r="M50" s="55"/>
      <c r="N50" s="9"/>
      <c r="O50" s="55"/>
    </row>
    <row r="51" spans="2:15" ht="12.75">
      <c r="B51" t="s">
        <v>236</v>
      </c>
      <c r="C51" s="38">
        <v>0</v>
      </c>
      <c r="D51" s="38">
        <v>105</v>
      </c>
      <c r="E51" s="9"/>
      <c r="G51" s="9"/>
      <c r="I51" s="55"/>
      <c r="K51" s="55"/>
      <c r="M51" s="55"/>
      <c r="O51" s="55"/>
    </row>
    <row r="52" spans="2:15" ht="12.75">
      <c r="B52" t="s">
        <v>121</v>
      </c>
      <c r="C52" s="38">
        <v>412</v>
      </c>
      <c r="D52" s="38">
        <v>2584</v>
      </c>
      <c r="E52" s="9"/>
      <c r="G52" s="9"/>
      <c r="I52" s="55"/>
      <c r="K52" s="55"/>
      <c r="M52" s="55"/>
      <c r="O52" s="55"/>
    </row>
    <row r="53" spans="2:15" ht="12.75">
      <c r="B53" t="s">
        <v>237</v>
      </c>
      <c r="C53" s="38"/>
      <c r="D53" s="38">
        <v>1073</v>
      </c>
      <c r="E53" s="9"/>
      <c r="G53" s="9"/>
      <c r="I53" s="55"/>
      <c r="K53" s="55"/>
      <c r="M53" s="55"/>
      <c r="O53" s="55"/>
    </row>
    <row r="54" spans="2:15" ht="12.75">
      <c r="B54" t="s">
        <v>212</v>
      </c>
      <c r="C54" s="39">
        <v>0</v>
      </c>
      <c r="D54" s="39">
        <v>0</v>
      </c>
      <c r="E54" s="9"/>
      <c r="G54" s="9"/>
      <c r="I54" s="9"/>
      <c r="K54" s="55"/>
      <c r="M54" s="9"/>
      <c r="O54" s="9"/>
    </row>
    <row r="55" spans="2:15" ht="12.75">
      <c r="B55" s="13"/>
      <c r="C55" s="6"/>
      <c r="D55" s="6"/>
      <c r="E55" s="9"/>
      <c r="G55" s="9"/>
      <c r="I55" s="9"/>
      <c r="K55" s="9"/>
      <c r="M55" s="9"/>
      <c r="N55" s="9"/>
      <c r="O55" s="9"/>
    </row>
    <row r="56" spans="2:15" ht="12.75">
      <c r="B56" t="s">
        <v>126</v>
      </c>
      <c r="C56" s="6">
        <v>412</v>
      </c>
      <c r="D56" s="6">
        <f>SUM(D49:D55)</f>
        <v>2041</v>
      </c>
      <c r="E56" s="50"/>
      <c r="G56" s="9"/>
      <c r="I56" s="9"/>
      <c r="K56" s="9"/>
      <c r="M56" s="9"/>
      <c r="N56" s="9"/>
      <c r="O56" s="9"/>
    </row>
    <row r="57" spans="3:15" ht="12.75">
      <c r="C57" s="6"/>
      <c r="D57" s="6"/>
      <c r="E57" s="9"/>
      <c r="G57" s="9"/>
      <c r="I57" s="9"/>
      <c r="K57" s="9"/>
      <c r="M57" s="9"/>
      <c r="N57" s="9"/>
      <c r="O57" s="9"/>
    </row>
    <row r="58" spans="2:15" ht="12.75">
      <c r="B58" s="1" t="s">
        <v>122</v>
      </c>
      <c r="C58" s="6"/>
      <c r="D58" s="6"/>
      <c r="E58" s="9"/>
      <c r="G58" s="9"/>
      <c r="I58" s="22"/>
      <c r="K58" s="9"/>
      <c r="M58" s="9"/>
      <c r="N58" s="9"/>
      <c r="O58" s="9"/>
    </row>
    <row r="59" spans="2:15" ht="12.75">
      <c r="B59" s="13" t="s">
        <v>253</v>
      </c>
      <c r="C59" s="9">
        <v>1667</v>
      </c>
      <c r="D59" s="9">
        <v>685</v>
      </c>
      <c r="E59" s="9"/>
      <c r="G59" s="9"/>
      <c r="I59" s="32"/>
      <c r="J59" s="35"/>
      <c r="K59" s="9"/>
      <c r="M59" s="50"/>
      <c r="N59" s="9"/>
      <c r="O59" s="9"/>
    </row>
    <row r="60" spans="2:15" ht="12.75">
      <c r="B60" s="13" t="s">
        <v>182</v>
      </c>
      <c r="C60" s="9"/>
      <c r="D60" s="9">
        <v>3000</v>
      </c>
      <c r="E60" s="9"/>
      <c r="G60" s="9"/>
      <c r="I60" s="32"/>
      <c r="J60" s="35"/>
      <c r="K60" s="9"/>
      <c r="M60" s="50"/>
      <c r="N60" s="9"/>
      <c r="O60" s="9"/>
    </row>
    <row r="61" spans="2:15" ht="12.75">
      <c r="B61" s="13" t="s">
        <v>269</v>
      </c>
      <c r="C61" s="9">
        <v>-874</v>
      </c>
      <c r="D61" s="32">
        <v>-4959</v>
      </c>
      <c r="E61" s="9"/>
      <c r="G61" s="9"/>
      <c r="I61" s="32"/>
      <c r="J61" s="35"/>
      <c r="K61" s="9"/>
      <c r="M61" s="50"/>
      <c r="N61" s="9"/>
      <c r="O61" s="9"/>
    </row>
    <row r="62" spans="2:15" ht="12.75">
      <c r="B62" s="13" t="s">
        <v>213</v>
      </c>
      <c r="C62" s="9">
        <v>0</v>
      </c>
      <c r="D62" s="22">
        <v>-3000</v>
      </c>
      <c r="E62" s="9"/>
      <c r="G62" s="9"/>
      <c r="I62" s="32"/>
      <c r="J62" s="35"/>
      <c r="K62" s="9"/>
      <c r="M62" s="50"/>
      <c r="N62" s="9"/>
      <c r="O62" s="9"/>
    </row>
    <row r="63" spans="2:7" ht="12.75">
      <c r="B63" s="13" t="s">
        <v>116</v>
      </c>
      <c r="C63" s="8">
        <v>-1541</v>
      </c>
      <c r="D63" s="8">
        <v>-6366</v>
      </c>
      <c r="E63" s="9"/>
      <c r="G63" s="9"/>
    </row>
    <row r="64" spans="2:7" ht="12.75">
      <c r="B64" s="13" t="s">
        <v>100</v>
      </c>
      <c r="C64" s="9">
        <v>-748</v>
      </c>
      <c r="D64" s="9">
        <f>SUM(D59:D63)</f>
        <v>-10640</v>
      </c>
      <c r="E64" s="9"/>
      <c r="G64" s="9"/>
    </row>
    <row r="65" spans="3:7" ht="12.75">
      <c r="C65" s="6"/>
      <c r="D65" s="6"/>
      <c r="E65" s="9"/>
      <c r="G65" s="9"/>
    </row>
    <row r="66" spans="2:7" ht="12.75">
      <c r="B66" t="s">
        <v>127</v>
      </c>
      <c r="C66" s="6">
        <v>-389</v>
      </c>
      <c r="D66" s="6">
        <f>D45+D56+D64</f>
        <v>2338</v>
      </c>
      <c r="E66" s="9"/>
      <c r="G66" s="9"/>
    </row>
    <row r="67" spans="3:7" ht="12.75">
      <c r="C67" s="6"/>
      <c r="D67" s="6"/>
      <c r="E67" s="9"/>
      <c r="G67" s="9"/>
    </row>
    <row r="68" spans="2:7" ht="12.75">
      <c r="B68" t="s">
        <v>124</v>
      </c>
      <c r="C68" s="6">
        <v>-8563</v>
      </c>
      <c r="D68" s="6">
        <v>-10538</v>
      </c>
      <c r="E68" s="9"/>
      <c r="G68" s="9"/>
    </row>
    <row r="69" spans="1:52" s="4" customFormat="1" ht="12.75">
      <c r="A69"/>
      <c r="B69"/>
      <c r="C69" s="6"/>
      <c r="D69" s="6"/>
      <c r="E69" s="9"/>
      <c r="G69" s="9"/>
      <c r="H69" s="12"/>
      <c r="I69" s="9"/>
      <c r="J69" s="12"/>
      <c r="K69" s="12"/>
      <c r="L69" s="12"/>
      <c r="M69" s="12"/>
      <c r="N69" s="12"/>
      <c r="O69" s="12"/>
      <c r="P69" s="12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</row>
    <row r="70" spans="2:9" ht="13.5" thickBot="1">
      <c r="B70" t="s">
        <v>123</v>
      </c>
      <c r="C70" s="10">
        <v>-8952</v>
      </c>
      <c r="D70" s="10">
        <f>D66+D68</f>
        <v>-8200</v>
      </c>
      <c r="E70" s="9"/>
      <c r="G70" s="9"/>
      <c r="I70" s="9"/>
    </row>
    <row r="71" spans="3:9" ht="13.5" thickTop="1">
      <c r="C71" s="6"/>
      <c r="D71" s="6"/>
      <c r="E71" s="9"/>
      <c r="G71" s="9"/>
      <c r="I71" s="9"/>
    </row>
    <row r="72" spans="2:9" ht="12.75">
      <c r="B72" s="88" t="s">
        <v>183</v>
      </c>
      <c r="C72" s="6"/>
      <c r="D72" s="6"/>
      <c r="E72" s="9"/>
      <c r="G72" s="9"/>
      <c r="I72" s="9"/>
    </row>
    <row r="73" spans="2:11" ht="12.75">
      <c r="B73" t="s">
        <v>170</v>
      </c>
      <c r="C73" s="6">
        <v>243</v>
      </c>
      <c r="D73" s="6">
        <v>646</v>
      </c>
      <c r="E73" s="9"/>
      <c r="G73" s="9"/>
      <c r="I73" s="9"/>
      <c r="K73" s="35"/>
    </row>
    <row r="74" spans="1:7" ht="12.75">
      <c r="A74" s="12"/>
      <c r="B74" s="12" t="s">
        <v>171</v>
      </c>
      <c r="C74" s="9">
        <v>-9195</v>
      </c>
      <c r="D74" s="9">
        <v>-8846</v>
      </c>
      <c r="E74" s="9"/>
      <c r="G74" s="9"/>
    </row>
    <row r="75" spans="1:15" ht="13.5" thickBot="1">
      <c r="A75" s="12"/>
      <c r="B75" s="12"/>
      <c r="C75" s="10">
        <v>-8952</v>
      </c>
      <c r="D75" s="10">
        <f>SUM(D73:D74)</f>
        <v>-8200</v>
      </c>
      <c r="E75" s="9"/>
      <c r="G75" s="9"/>
      <c r="H75" s="58"/>
      <c r="I75" s="34"/>
      <c r="J75" s="34"/>
      <c r="K75" s="34"/>
      <c r="O75" s="35"/>
    </row>
    <row r="76" spans="1:7" ht="13.5" thickTop="1">
      <c r="A76" s="12"/>
      <c r="B76" s="12"/>
      <c r="C76" s="9">
        <f>+C70-C75</f>
        <v>0</v>
      </c>
      <c r="D76" s="9"/>
      <c r="E76" s="9"/>
      <c r="G76" s="9"/>
    </row>
    <row r="77" spans="1:18" ht="12.75">
      <c r="A77" s="12"/>
      <c r="B77" s="12"/>
      <c r="C77" s="35"/>
      <c r="D77" s="35"/>
      <c r="E77" s="35"/>
      <c r="G77" s="9"/>
      <c r="H77" s="24"/>
      <c r="I77" s="35"/>
      <c r="K77" s="35"/>
      <c r="M77" s="9"/>
      <c r="N77" s="9"/>
      <c r="O77" s="9"/>
      <c r="P77" s="9"/>
      <c r="Q77" s="9"/>
      <c r="R77" s="9"/>
    </row>
    <row r="78" spans="1:15" ht="12.75">
      <c r="A78" s="58"/>
      <c r="B78" s="90" t="s">
        <v>218</v>
      </c>
      <c r="E78"/>
      <c r="G78"/>
      <c r="H78"/>
      <c r="K78" s="35"/>
      <c r="M78" s="35"/>
      <c r="O78" s="35"/>
    </row>
    <row r="79" spans="1:17" ht="12.75">
      <c r="A79" s="57"/>
      <c r="B79" s="96" t="s">
        <v>241</v>
      </c>
      <c r="C79" s="12"/>
      <c r="D79" s="12"/>
      <c r="H79" s="24"/>
      <c r="O79" s="35"/>
      <c r="Q79" s="35"/>
    </row>
    <row r="80" spans="1:8" ht="12.75">
      <c r="A80" s="4"/>
      <c r="H80" s="24"/>
    </row>
    <row r="81" spans="1:8" ht="12.75">
      <c r="A81" s="4"/>
      <c r="D81" t="s">
        <v>239</v>
      </c>
      <c r="H81" s="24"/>
    </row>
    <row r="82" spans="1:8" ht="12.75">
      <c r="A82" s="4"/>
      <c r="H82" s="24"/>
    </row>
    <row r="83" spans="1:8" ht="12.75">
      <c r="A83" s="4"/>
      <c r="B83" s="13"/>
      <c r="H83" s="24"/>
    </row>
    <row r="84" spans="1:8" ht="12.75">
      <c r="A84" s="4"/>
      <c r="H84" s="24"/>
    </row>
    <row r="85" spans="1:8" ht="12.75">
      <c r="A85" s="4"/>
      <c r="H85" s="24"/>
    </row>
    <row r="86" spans="1:8" ht="12.75">
      <c r="A86" s="4"/>
      <c r="H86" s="24"/>
    </row>
    <row r="87" spans="1:8" ht="12.75">
      <c r="A87" s="1"/>
      <c r="B87" s="29"/>
      <c r="C87" s="29"/>
      <c r="D87" s="29"/>
      <c r="H87" s="24"/>
    </row>
    <row r="88" spans="1:2" ht="12.75">
      <c r="A88" s="1"/>
      <c r="B88" s="1"/>
    </row>
    <row r="95" spans="1:2" ht="12.75">
      <c r="A95" s="23"/>
      <c r="B95" s="1"/>
    </row>
    <row r="96" spans="1:11" ht="12.75">
      <c r="A96" s="1"/>
      <c r="B96" s="1"/>
      <c r="I96" s="59"/>
      <c r="K96" s="59"/>
    </row>
    <row r="97" spans="1:11" ht="12.75">
      <c r="A97" s="1"/>
      <c r="B97" s="1"/>
      <c r="I97" s="60"/>
      <c r="K97" s="60"/>
    </row>
    <row r="98" spans="1:11" ht="12.75">
      <c r="A98" s="1"/>
      <c r="B98" s="4"/>
      <c r="I98" s="60"/>
      <c r="K98" s="60"/>
    </row>
    <row r="99" spans="1:13" ht="12.75">
      <c r="A99" s="1"/>
      <c r="B99" s="5"/>
      <c r="I99" s="25"/>
      <c r="J99" s="26"/>
      <c r="K99" s="25"/>
      <c r="M99" s="35"/>
    </row>
    <row r="100" spans="1:13" ht="12.75">
      <c r="A100" s="1"/>
      <c r="B100" s="5"/>
      <c r="H100" s="35"/>
      <c r="I100" s="61"/>
      <c r="J100" s="26"/>
      <c r="K100" s="25"/>
      <c r="M100" s="35"/>
    </row>
    <row r="101" spans="1:13" ht="12.75">
      <c r="A101" s="1"/>
      <c r="B101" s="5"/>
      <c r="I101" s="25"/>
      <c r="J101" s="26"/>
      <c r="K101" s="25"/>
      <c r="M101" s="35"/>
    </row>
    <row r="102" spans="1:13" ht="12.75">
      <c r="A102" s="1"/>
      <c r="B102" s="4"/>
      <c r="I102" s="25"/>
      <c r="J102" s="26"/>
      <c r="K102" s="25"/>
      <c r="M102" s="35"/>
    </row>
    <row r="103" spans="2:13" ht="12.75">
      <c r="B103" s="5"/>
      <c r="I103" s="25"/>
      <c r="J103" s="26"/>
      <c r="K103" s="25"/>
      <c r="M103" s="35"/>
    </row>
    <row r="104" spans="2:13" ht="12.75">
      <c r="B104" s="5"/>
      <c r="I104" s="25"/>
      <c r="J104" s="26"/>
      <c r="K104" s="25"/>
      <c r="M104" s="35"/>
    </row>
    <row r="105" spans="2:13" ht="12.75">
      <c r="B105" s="5"/>
      <c r="I105" s="25"/>
      <c r="J105" s="26"/>
      <c r="K105" s="25"/>
      <c r="M105" s="35"/>
    </row>
    <row r="106" spans="2:9" ht="12.75">
      <c r="B106" s="5"/>
      <c r="I106" s="50"/>
    </row>
    <row r="107" spans="1:9" ht="12.75">
      <c r="A107" s="23"/>
      <c r="B107" s="1"/>
      <c r="I107" s="35"/>
    </row>
    <row r="108" spans="1:11" ht="12.75">
      <c r="A108" s="1"/>
      <c r="B108" s="1"/>
      <c r="I108" s="59"/>
      <c r="K108" s="59"/>
    </row>
    <row r="109" spans="1:11" ht="12.75">
      <c r="A109" s="1"/>
      <c r="B109" s="1"/>
      <c r="I109" s="60"/>
      <c r="K109" s="60"/>
    </row>
    <row r="110" spans="1:11" ht="12.75">
      <c r="A110" s="1"/>
      <c r="B110" s="4"/>
      <c r="C110" s="4"/>
      <c r="D110" s="4"/>
      <c r="E110" s="57"/>
      <c r="G110" s="57"/>
      <c r="H110" s="57"/>
      <c r="I110" s="34"/>
      <c r="K110" s="34"/>
    </row>
    <row r="111" spans="1:11" ht="12.75">
      <c r="A111" s="1"/>
      <c r="B111" s="4"/>
      <c r="C111" s="4"/>
      <c r="D111" s="4"/>
      <c r="E111" s="57"/>
      <c r="G111" s="57"/>
      <c r="H111" s="57"/>
      <c r="I111" s="34"/>
      <c r="K111" s="34"/>
    </row>
    <row r="112" spans="2:11" ht="12.75">
      <c r="B112" s="4"/>
      <c r="C112" s="4"/>
      <c r="D112" s="4"/>
      <c r="E112" s="57"/>
      <c r="G112" s="57"/>
      <c r="H112" s="57"/>
      <c r="I112" s="22"/>
      <c r="K112" s="22"/>
    </row>
    <row r="114" spans="1:2" ht="12.75">
      <c r="A114" s="1"/>
      <c r="B114" s="1"/>
    </row>
    <row r="115" spans="1:8" ht="12.75">
      <c r="A115" s="1"/>
      <c r="B115" s="4"/>
      <c r="C115" s="4"/>
      <c r="D115" s="4"/>
      <c r="E115" s="57"/>
      <c r="G115" s="57"/>
      <c r="H115" s="57"/>
    </row>
    <row r="116" spans="1:8" ht="12.75">
      <c r="A116" s="1"/>
      <c r="B116" s="4"/>
      <c r="C116" s="4"/>
      <c r="D116" s="4"/>
      <c r="E116" s="57"/>
      <c r="G116" s="57"/>
      <c r="H116" s="57"/>
    </row>
    <row r="117" spans="2:8" ht="12.75">
      <c r="B117" s="4"/>
      <c r="C117" s="4"/>
      <c r="D117" s="4"/>
      <c r="E117" s="57"/>
      <c r="G117" s="57"/>
      <c r="H117" s="57"/>
    </row>
    <row r="118" spans="1:8" ht="12.75">
      <c r="A118" s="1"/>
      <c r="B118" s="1"/>
      <c r="C118" s="4"/>
      <c r="D118" s="4"/>
      <c r="E118" s="57"/>
      <c r="G118" s="57"/>
      <c r="H118" s="57"/>
    </row>
    <row r="121" spans="1:2" ht="12.75">
      <c r="A121" s="1"/>
      <c r="B121" s="1"/>
    </row>
    <row r="122" spans="1:7" ht="12.75">
      <c r="A122" s="1"/>
      <c r="B122" s="4"/>
      <c r="C122" s="4"/>
      <c r="D122" s="4"/>
      <c r="E122" s="57"/>
      <c r="G122" s="57"/>
    </row>
    <row r="123" spans="1:14" ht="12.75">
      <c r="A123" s="1"/>
      <c r="B123" s="21"/>
      <c r="C123" s="21"/>
      <c r="D123" s="21"/>
      <c r="E123" s="58"/>
      <c r="G123" s="58"/>
      <c r="H123" s="34"/>
      <c r="I123" s="60"/>
      <c r="J123" s="60"/>
      <c r="K123" s="30"/>
      <c r="L123" s="60"/>
      <c r="M123" s="30"/>
      <c r="N123" s="7"/>
    </row>
    <row r="124" spans="1:14" ht="12.75">
      <c r="A124" s="1"/>
      <c r="B124" s="21"/>
      <c r="C124" s="21"/>
      <c r="D124" s="21"/>
      <c r="E124" s="58"/>
      <c r="G124" s="58"/>
      <c r="H124" s="34"/>
      <c r="I124" s="30"/>
      <c r="J124" s="60"/>
      <c r="K124" s="30"/>
      <c r="L124" s="60"/>
      <c r="M124" s="30"/>
      <c r="N124" s="7"/>
    </row>
    <row r="125" spans="1:14" ht="12.75">
      <c r="A125" s="1"/>
      <c r="B125" s="31"/>
      <c r="C125" s="21"/>
      <c r="D125" s="21"/>
      <c r="E125" s="58"/>
      <c r="G125" s="58"/>
      <c r="H125" s="34"/>
      <c r="I125" s="30"/>
      <c r="J125" s="34"/>
      <c r="K125" s="30"/>
      <c r="L125" s="34"/>
      <c r="M125" s="30"/>
      <c r="N125" s="7"/>
    </row>
    <row r="126" spans="1:14" ht="12.75">
      <c r="A126" s="1"/>
      <c r="B126" s="21"/>
      <c r="C126" s="21"/>
      <c r="D126" s="21"/>
      <c r="E126" s="58"/>
      <c r="G126" s="58"/>
      <c r="H126" s="30"/>
      <c r="I126" s="62"/>
      <c r="J126" s="25"/>
      <c r="K126" s="62"/>
      <c r="L126" s="25"/>
      <c r="M126" s="61"/>
      <c r="N126" s="25"/>
    </row>
    <row r="127" spans="1:15" ht="12.75">
      <c r="A127" s="1"/>
      <c r="B127" s="21"/>
      <c r="C127" s="21"/>
      <c r="D127" s="21"/>
      <c r="E127" s="58"/>
      <c r="G127" s="58"/>
      <c r="H127" s="30"/>
      <c r="I127" s="62"/>
      <c r="J127" s="25"/>
      <c r="K127" s="62"/>
      <c r="L127" s="25"/>
      <c r="M127" s="25"/>
      <c r="N127" s="25"/>
      <c r="O127" s="35"/>
    </row>
    <row r="128" spans="1:14" ht="12.75">
      <c r="A128" s="1"/>
      <c r="B128" s="21"/>
      <c r="C128" s="21"/>
      <c r="D128" s="21"/>
      <c r="E128" s="58"/>
      <c r="G128" s="58"/>
      <c r="H128" s="30"/>
      <c r="I128" s="25"/>
      <c r="J128" s="25"/>
      <c r="K128" s="25"/>
      <c r="L128" s="25"/>
      <c r="M128" s="25"/>
      <c r="N128" s="25"/>
    </row>
    <row r="129" spans="9:15" ht="12.75">
      <c r="I129" s="34"/>
      <c r="J129" s="34"/>
      <c r="K129" s="34"/>
      <c r="L129" s="34"/>
      <c r="M129" s="34"/>
      <c r="N129" s="34"/>
      <c r="O129" s="35"/>
    </row>
    <row r="130" spans="1:14" ht="12.75">
      <c r="A130" s="1"/>
      <c r="B130" s="4"/>
      <c r="C130" s="4"/>
      <c r="D130" s="4"/>
      <c r="E130" s="57"/>
      <c r="G130" s="57"/>
      <c r="H130" s="7"/>
      <c r="I130" s="63"/>
      <c r="J130" s="26"/>
      <c r="K130" s="63"/>
      <c r="L130" s="26"/>
      <c r="M130" s="26"/>
      <c r="N130" s="26"/>
    </row>
    <row r="131" spans="1:14" ht="12.75">
      <c r="A131" s="1"/>
      <c r="B131" s="15"/>
      <c r="C131" s="4"/>
      <c r="D131" s="4"/>
      <c r="E131" s="57"/>
      <c r="G131" s="57"/>
      <c r="I131" s="30"/>
      <c r="K131" s="30"/>
      <c r="M131" s="30"/>
      <c r="N131" s="26"/>
    </row>
    <row r="132" spans="1:14" ht="12.75">
      <c r="A132" s="1"/>
      <c r="B132" s="4"/>
      <c r="C132" s="4"/>
      <c r="D132" s="4"/>
      <c r="E132" s="57"/>
      <c r="G132" s="57"/>
      <c r="H132" s="7"/>
      <c r="I132" s="62"/>
      <c r="J132" s="25"/>
      <c r="K132" s="62"/>
      <c r="L132" s="25"/>
      <c r="M132" s="61"/>
      <c r="N132" s="26"/>
    </row>
    <row r="133" spans="2:14" ht="12.75">
      <c r="B133" s="4"/>
      <c r="C133" s="4"/>
      <c r="D133" s="4"/>
      <c r="E133" s="57"/>
      <c r="G133" s="57"/>
      <c r="H133" s="7"/>
      <c r="I133" s="62"/>
      <c r="J133" s="25"/>
      <c r="K133" s="62"/>
      <c r="L133" s="25"/>
      <c r="M133" s="25"/>
      <c r="N133" s="26"/>
    </row>
    <row r="134" spans="2:15" ht="12.75">
      <c r="B134" s="4"/>
      <c r="C134" s="4"/>
      <c r="D134" s="4"/>
      <c r="E134" s="57"/>
      <c r="G134" s="57"/>
      <c r="H134" s="57"/>
      <c r="I134" s="25"/>
      <c r="J134" s="25"/>
      <c r="K134" s="25"/>
      <c r="L134" s="25"/>
      <c r="M134" s="25"/>
      <c r="N134" s="26"/>
      <c r="O134" s="64"/>
    </row>
    <row r="136" spans="1:2" ht="12.75">
      <c r="A136" s="23"/>
      <c r="B136" s="1"/>
    </row>
    <row r="137" spans="1:11" ht="12.75">
      <c r="A137" s="1"/>
      <c r="B137" s="1"/>
      <c r="I137" s="54"/>
      <c r="K137" s="65"/>
    </row>
    <row r="138" spans="1:11" ht="12.75">
      <c r="A138" s="1"/>
      <c r="I138" s="7"/>
      <c r="K138" s="7"/>
    </row>
    <row r="139" spans="1:11" ht="12.75">
      <c r="A139" s="1"/>
      <c r="I139" s="66"/>
      <c r="K139" s="66"/>
    </row>
    <row r="140" spans="1:11" ht="12.75">
      <c r="A140" s="1"/>
      <c r="I140" s="7"/>
      <c r="K140" s="7"/>
    </row>
    <row r="141" spans="1:11" ht="12.75">
      <c r="A141" s="1"/>
      <c r="I141" s="22"/>
      <c r="K141" s="22"/>
    </row>
    <row r="142" spans="1:11" ht="12.75">
      <c r="A142" s="1"/>
      <c r="I142" s="17"/>
      <c r="K142" s="17"/>
    </row>
    <row r="143" spans="1:11" ht="12.75">
      <c r="A143" s="1"/>
      <c r="I143" s="17"/>
      <c r="K143" s="9"/>
    </row>
    <row r="144" spans="1:16" ht="12.75">
      <c r="A144" s="1"/>
      <c r="B144" s="19"/>
      <c r="C144" s="19"/>
      <c r="D144" s="19"/>
      <c r="E144" s="34"/>
      <c r="G144" s="34"/>
      <c r="H144" s="34"/>
      <c r="I144" s="33"/>
      <c r="J144" s="34"/>
      <c r="K144" s="22"/>
      <c r="L144" s="34"/>
      <c r="M144" s="34"/>
      <c r="N144" s="34"/>
      <c r="O144" s="34"/>
      <c r="P144" s="34"/>
    </row>
    <row r="145" spans="2:16" ht="12.75">
      <c r="B145" s="19"/>
      <c r="C145" s="19"/>
      <c r="D145" s="19"/>
      <c r="E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</row>
    <row r="146" spans="2:16" ht="12.75">
      <c r="B146" s="19"/>
      <c r="C146" s="19"/>
      <c r="D146" s="19"/>
      <c r="E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</row>
    <row r="147" spans="1:14" ht="12.75">
      <c r="A147" s="23"/>
      <c r="B147" s="1"/>
      <c r="K147" s="34"/>
      <c r="L147" s="34"/>
      <c r="M147" s="34"/>
      <c r="N147" s="34"/>
    </row>
    <row r="148" spans="1:16" ht="12.75">
      <c r="A148" s="1"/>
      <c r="B148" s="21"/>
      <c r="C148" s="19"/>
      <c r="D148" s="19"/>
      <c r="E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</row>
    <row r="149" ht="12.75">
      <c r="B149" s="21"/>
    </row>
    <row r="150" spans="2:16" ht="12.75">
      <c r="B150" s="19"/>
      <c r="C150" s="19"/>
      <c r="D150" s="19"/>
      <c r="E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</row>
    <row r="151" spans="2:16" ht="12.75">
      <c r="B151" s="19"/>
      <c r="C151" s="19"/>
      <c r="D151" s="19"/>
      <c r="E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</row>
    <row r="152" spans="2:16" ht="12.75">
      <c r="B152" s="19"/>
      <c r="C152" s="19"/>
      <c r="D152" s="19"/>
      <c r="E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</row>
    <row r="153" spans="1:14" ht="12.75">
      <c r="A153" s="1"/>
      <c r="B153" s="1"/>
      <c r="C153" s="19"/>
      <c r="D153" s="19"/>
      <c r="K153" s="34"/>
      <c r="L153" s="34"/>
      <c r="M153" s="34"/>
      <c r="N153" s="34"/>
    </row>
    <row r="154" spans="2:14" ht="12.75">
      <c r="B154" s="19"/>
      <c r="C154" s="19"/>
      <c r="D154" s="19"/>
      <c r="K154" s="34"/>
      <c r="L154" s="34"/>
      <c r="M154" s="34"/>
      <c r="N154" s="34"/>
    </row>
    <row r="155" spans="2:14" ht="12.75">
      <c r="B155" s="19"/>
      <c r="C155" s="19"/>
      <c r="D155" s="19"/>
      <c r="K155" s="34"/>
      <c r="L155" s="34"/>
      <c r="M155" s="34"/>
      <c r="N155" s="34"/>
    </row>
    <row r="156" spans="2:14" ht="12.75">
      <c r="B156" s="19"/>
      <c r="C156" s="19"/>
      <c r="D156" s="19"/>
      <c r="K156" s="34"/>
      <c r="L156" s="34"/>
      <c r="M156" s="34"/>
      <c r="N156" s="34"/>
    </row>
    <row r="157" spans="1:14" ht="12.75">
      <c r="A157" s="23"/>
      <c r="B157" s="1"/>
      <c r="K157" s="34"/>
      <c r="L157" s="34"/>
      <c r="M157" s="34"/>
      <c r="N157" s="34"/>
    </row>
    <row r="158" spans="2:14" ht="12.75">
      <c r="B158" s="19"/>
      <c r="C158" s="19"/>
      <c r="D158" s="19"/>
      <c r="E158" s="34"/>
      <c r="G158" s="34"/>
      <c r="H158" s="34"/>
      <c r="K158" s="34"/>
      <c r="L158" s="34"/>
      <c r="M158" s="34"/>
      <c r="N158" s="34"/>
    </row>
    <row r="159" spans="2:14" ht="12.75">
      <c r="B159" s="19"/>
      <c r="C159" s="19"/>
      <c r="D159" s="19"/>
      <c r="E159" s="34"/>
      <c r="G159" s="34"/>
      <c r="H159" s="34"/>
      <c r="K159" s="34"/>
      <c r="L159" s="34"/>
      <c r="M159" s="34"/>
      <c r="N159" s="34"/>
    </row>
    <row r="160" spans="2:14" ht="12.75">
      <c r="B160" s="19"/>
      <c r="C160" s="19"/>
      <c r="D160" s="19"/>
      <c r="K160" s="34"/>
      <c r="L160" s="34"/>
      <c r="M160" s="34"/>
      <c r="N160" s="34"/>
    </row>
    <row r="161" spans="1:2" ht="12.75">
      <c r="A161" s="23"/>
      <c r="B161" s="1"/>
    </row>
    <row r="162" spans="2:16" ht="12.75">
      <c r="B162" s="19"/>
      <c r="C162" s="19"/>
      <c r="D162" s="19"/>
      <c r="E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</row>
    <row r="163" spans="2:16" ht="12.75">
      <c r="B163" s="19"/>
      <c r="C163" s="19"/>
      <c r="D163" s="19"/>
      <c r="E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</row>
    <row r="164" spans="2:16" ht="12.75">
      <c r="B164" s="19"/>
      <c r="C164" s="19"/>
      <c r="D164" s="19"/>
      <c r="E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</row>
    <row r="165" spans="1:2" ht="12.75">
      <c r="A165" s="1"/>
      <c r="B165" s="1"/>
    </row>
    <row r="168" spans="1:2" ht="12.75">
      <c r="A168" s="1"/>
      <c r="B168" s="1"/>
    </row>
    <row r="169" ht="12.75">
      <c r="B169" s="27"/>
    </row>
    <row r="173" spans="3:4" ht="12.75">
      <c r="C173" s="16"/>
      <c r="D173" s="16"/>
    </row>
  </sheetData>
  <printOptions/>
  <pageMargins left="0.75" right="0.5" top="0.54" bottom="0.5" header="0.36" footer="0.5"/>
  <pageSetup fitToHeight="1" fitToWidth="1" horizontalDpi="600" verticalDpi="600" orientation="portrait" paperSize="9" scale="79" r:id="rId1"/>
  <headerFooter alignWithMargins="0">
    <oddFooter>&amp;R&amp;9Q1 '03 KLSE - CashFlow
Page 15 of 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O46"/>
  <sheetViews>
    <sheetView workbookViewId="0" topLeftCell="C1">
      <selection activeCell="L13" sqref="L13"/>
    </sheetView>
  </sheetViews>
  <sheetFormatPr defaultColWidth="9.140625" defaultRowHeight="12.75"/>
  <cols>
    <col min="1" max="1" width="3.140625" style="0" customWidth="1"/>
    <col min="2" max="2" width="32.57421875" style="0" customWidth="1"/>
    <col min="3" max="3" width="0.71875" style="0" customWidth="1"/>
    <col min="4" max="4" width="16.140625" style="0" customWidth="1"/>
    <col min="5" max="5" width="1.28515625" style="0" customWidth="1"/>
    <col min="6" max="6" width="15.28125" style="0" customWidth="1"/>
    <col min="7" max="7" width="0.9921875" style="0" customWidth="1"/>
    <col min="8" max="8" width="15.8515625" style="0" customWidth="1"/>
    <col min="9" max="9" width="0.5625" style="0" customWidth="1"/>
    <col min="10" max="10" width="18.140625" style="0" customWidth="1"/>
    <col min="11" max="11" width="0.85546875" style="0" customWidth="1"/>
    <col min="12" max="12" width="14.8515625" style="0" customWidth="1"/>
    <col min="13" max="13" width="1.1484375" style="0" customWidth="1"/>
    <col min="14" max="14" width="15.7109375" style="0" customWidth="1"/>
    <col min="15" max="15" width="4.00390625" style="0" customWidth="1"/>
    <col min="16" max="16" width="13.28125" style="0" customWidth="1"/>
    <col min="17" max="17" width="1.28515625" style="0" customWidth="1"/>
  </cols>
  <sheetData>
    <row r="2" ht="12.75">
      <c r="A2" s="1" t="s">
        <v>199</v>
      </c>
    </row>
    <row r="3" spans="1:2" ht="12.75">
      <c r="A3" s="1" t="s">
        <v>264</v>
      </c>
      <c r="B3" s="1"/>
    </row>
    <row r="4" spans="1:10" ht="12.75">
      <c r="A4" s="1"/>
      <c r="F4" s="124" t="s">
        <v>152</v>
      </c>
      <c r="G4" s="124"/>
      <c r="H4" s="124"/>
      <c r="I4" s="83"/>
      <c r="J4" s="83"/>
    </row>
    <row r="5" spans="8:12" ht="12.75">
      <c r="H5" s="2" t="s">
        <v>177</v>
      </c>
      <c r="I5" s="2"/>
      <c r="J5" s="2" t="s">
        <v>179</v>
      </c>
      <c r="L5" s="2" t="s">
        <v>109</v>
      </c>
    </row>
    <row r="6" spans="4:14" ht="12.75">
      <c r="D6" s="2" t="s">
        <v>107</v>
      </c>
      <c r="F6" s="2" t="s">
        <v>108</v>
      </c>
      <c r="G6" s="2"/>
      <c r="H6" s="2" t="s">
        <v>178</v>
      </c>
      <c r="I6" s="85"/>
      <c r="J6" s="85" t="s">
        <v>180</v>
      </c>
      <c r="L6" s="2" t="s">
        <v>110</v>
      </c>
      <c r="N6" s="2" t="s">
        <v>111</v>
      </c>
    </row>
    <row r="7" spans="4:14" ht="12.75">
      <c r="D7" s="20" t="s">
        <v>6</v>
      </c>
      <c r="E7" s="20"/>
      <c r="F7" s="20" t="s">
        <v>6</v>
      </c>
      <c r="G7" s="20"/>
      <c r="H7" s="20" t="s">
        <v>6</v>
      </c>
      <c r="I7" s="20"/>
      <c r="J7" s="20" t="s">
        <v>6</v>
      </c>
      <c r="K7" s="20"/>
      <c r="L7" s="20" t="s">
        <v>6</v>
      </c>
      <c r="M7" s="20"/>
      <c r="N7" s="20" t="s">
        <v>6</v>
      </c>
    </row>
    <row r="8" spans="4:14" ht="12.75"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2:14" ht="12.75">
      <c r="B9" s="86">
        <v>2004</v>
      </c>
      <c r="F9" s="6">
        <f aca="true" t="shared" si="0" ref="F9:N9">+F16</f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</row>
    <row r="10" spans="2:14" ht="12.75">
      <c r="B10" t="s">
        <v>266</v>
      </c>
      <c r="D10" s="6">
        <f>+D17</f>
        <v>43098</v>
      </c>
      <c r="E10" s="6"/>
      <c r="F10" s="6">
        <f aca="true" t="shared" si="1" ref="F10:M10">+F17</f>
        <v>36665</v>
      </c>
      <c r="G10" s="6">
        <f t="shared" si="1"/>
        <v>0</v>
      </c>
      <c r="H10" s="6">
        <f t="shared" si="1"/>
        <v>0</v>
      </c>
      <c r="I10" s="6">
        <f t="shared" si="1"/>
        <v>0</v>
      </c>
      <c r="J10" s="6">
        <f t="shared" si="1"/>
        <v>405</v>
      </c>
      <c r="K10" s="6">
        <f t="shared" si="1"/>
        <v>0</v>
      </c>
      <c r="L10" s="6">
        <f>+L21</f>
        <v>-117534</v>
      </c>
      <c r="M10" s="6">
        <f t="shared" si="1"/>
        <v>0</v>
      </c>
      <c r="N10" s="6">
        <f>+N21</f>
        <v>-37366</v>
      </c>
    </row>
    <row r="11" spans="4:14" ht="12.75"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2:14" ht="12.75">
      <c r="B12" t="s">
        <v>259</v>
      </c>
      <c r="D12" s="6">
        <v>0</v>
      </c>
      <c r="E12" s="36"/>
      <c r="F12" s="6">
        <v>0</v>
      </c>
      <c r="G12" s="36"/>
      <c r="H12" s="36">
        <v>0</v>
      </c>
      <c r="I12" s="36"/>
      <c r="J12" s="120">
        <v>0</v>
      </c>
      <c r="K12" s="36"/>
      <c r="L12" s="6">
        <v>-2408</v>
      </c>
      <c r="M12" s="36"/>
      <c r="N12" s="6">
        <f>SUM(D12:L12)</f>
        <v>-2408</v>
      </c>
    </row>
    <row r="13" spans="4:14" ht="12.75"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2:14" ht="13.5" thickBot="1">
      <c r="B14" t="s">
        <v>267</v>
      </c>
      <c r="D14" s="10">
        <f>SUM(D10:D12)</f>
        <v>43098</v>
      </c>
      <c r="E14" s="10"/>
      <c r="F14" s="10">
        <f>SUM(F10:F12)</f>
        <v>36665</v>
      </c>
      <c r="G14" s="10"/>
      <c r="H14" s="10">
        <f>SUM(H10:H12)</f>
        <v>0</v>
      </c>
      <c r="I14" s="10">
        <f>SUM(I10:I12)</f>
        <v>0</v>
      </c>
      <c r="J14" s="10">
        <v>405</v>
      </c>
      <c r="K14" s="10"/>
      <c r="L14" s="10">
        <f>SUM(L10:L12)</f>
        <v>-119942</v>
      </c>
      <c r="M14" s="10"/>
      <c r="N14" s="10">
        <f>SUM(N10:N12)</f>
        <v>-39774</v>
      </c>
    </row>
    <row r="15" spans="4:14" ht="13.5" thickTop="1"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ht="12.75">
      <c r="B16" s="86">
        <v>2004</v>
      </c>
    </row>
    <row r="17" spans="2:14" ht="12.75">
      <c r="B17" t="s">
        <v>258</v>
      </c>
      <c r="D17" s="6">
        <f>D31</f>
        <v>43098</v>
      </c>
      <c r="E17" s="6"/>
      <c r="F17" s="6">
        <f>F31</f>
        <v>36665</v>
      </c>
      <c r="G17" s="6"/>
      <c r="H17" s="6">
        <f>H31</f>
        <v>0</v>
      </c>
      <c r="I17" s="6"/>
      <c r="J17" s="6">
        <f>J31</f>
        <v>405</v>
      </c>
      <c r="K17" s="6"/>
      <c r="L17" s="6">
        <f>L31</f>
        <v>-114638</v>
      </c>
      <c r="M17" s="6"/>
      <c r="N17" s="6">
        <f>SUM(D17:L17)</f>
        <v>-34470</v>
      </c>
    </row>
    <row r="18" spans="4:14" ht="12.75"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2:14" ht="12.75">
      <c r="B19" t="s">
        <v>259</v>
      </c>
      <c r="D19" s="6">
        <v>0</v>
      </c>
      <c r="E19" s="36"/>
      <c r="F19" s="6">
        <v>0</v>
      </c>
      <c r="G19" s="36"/>
      <c r="H19" s="36">
        <v>0</v>
      </c>
      <c r="I19" s="36"/>
      <c r="J19" s="120">
        <v>0</v>
      </c>
      <c r="K19" s="36"/>
      <c r="L19" s="6">
        <v>-2896</v>
      </c>
      <c r="M19" s="36"/>
      <c r="N19" s="6">
        <f>SUM(D19:L19)</f>
        <v>-2896</v>
      </c>
    </row>
    <row r="20" spans="4:14" ht="12.75"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2:15" ht="13.5" thickBot="1">
      <c r="B21" t="s">
        <v>260</v>
      </c>
      <c r="D21" s="10">
        <f>SUM(D17:D19)</f>
        <v>43098</v>
      </c>
      <c r="E21" s="10"/>
      <c r="F21" s="10">
        <f aca="true" t="shared" si="2" ref="F21:N21">SUM(F17:F19)</f>
        <v>36665</v>
      </c>
      <c r="G21" s="10"/>
      <c r="H21" s="10">
        <f t="shared" si="2"/>
        <v>0</v>
      </c>
      <c r="I21" s="10">
        <f t="shared" si="2"/>
        <v>0</v>
      </c>
      <c r="J21" s="10">
        <v>405</v>
      </c>
      <c r="K21" s="10"/>
      <c r="L21" s="10">
        <f t="shared" si="2"/>
        <v>-117534</v>
      </c>
      <c r="M21" s="10"/>
      <c r="N21" s="10">
        <f t="shared" si="2"/>
        <v>-37366</v>
      </c>
      <c r="O21" s="9"/>
    </row>
    <row r="22" spans="4:14" ht="13.5" thickTop="1"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2:14" ht="12.75">
      <c r="B23" s="1" t="s">
        <v>200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2:14" ht="12.75">
      <c r="B24" s="86">
        <v>2003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2:14" ht="12.75">
      <c r="B25" t="s">
        <v>214</v>
      </c>
      <c r="D25" s="6">
        <v>35915</v>
      </c>
      <c r="E25" s="36"/>
      <c r="F25" s="6">
        <v>43848</v>
      </c>
      <c r="G25" s="36"/>
      <c r="H25" s="6">
        <v>0</v>
      </c>
      <c r="I25" s="6"/>
      <c r="J25" s="6">
        <v>405</v>
      </c>
      <c r="K25" s="36"/>
      <c r="L25" s="6">
        <v>-54004</v>
      </c>
      <c r="M25" s="36"/>
      <c r="N25" s="6">
        <f>SUM(D25:L25)</f>
        <v>26164</v>
      </c>
    </row>
    <row r="26" spans="4:14" ht="12.75"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2:14" ht="12.75">
      <c r="B27" t="s">
        <v>168</v>
      </c>
      <c r="D27" s="36">
        <v>0</v>
      </c>
      <c r="E27" s="36"/>
      <c r="F27" s="36">
        <v>0</v>
      </c>
      <c r="G27" s="36"/>
      <c r="H27" s="36">
        <v>0</v>
      </c>
      <c r="I27" s="36"/>
      <c r="J27" s="36">
        <v>0</v>
      </c>
      <c r="K27" s="36"/>
      <c r="L27" s="6">
        <v>-60634</v>
      </c>
      <c r="M27" s="36"/>
      <c r="N27" s="6">
        <f>SUM(D27:L27)</f>
        <v>-60634</v>
      </c>
    </row>
    <row r="28" spans="4:14" ht="12.75">
      <c r="D28" s="36"/>
      <c r="E28" s="36"/>
      <c r="F28" s="36"/>
      <c r="G28" s="36"/>
      <c r="H28" s="36"/>
      <c r="I28" s="36"/>
      <c r="J28" s="36"/>
      <c r="K28" s="36"/>
      <c r="L28" s="6"/>
      <c r="M28" s="36"/>
      <c r="N28" s="6"/>
    </row>
    <row r="29" spans="2:14" ht="12.75">
      <c r="B29" t="s">
        <v>255</v>
      </c>
      <c r="D29" s="120">
        <v>7183</v>
      </c>
      <c r="E29" s="36"/>
      <c r="F29" s="36">
        <f>-D29</f>
        <v>-7183</v>
      </c>
      <c r="G29" s="36"/>
      <c r="H29" s="36"/>
      <c r="I29" s="36"/>
      <c r="J29" s="36"/>
      <c r="K29" s="36"/>
      <c r="L29" s="6"/>
      <c r="M29" s="36"/>
      <c r="N29" s="6"/>
    </row>
    <row r="30" spans="4:14" ht="12.75"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2:14" ht="13.5" thickBot="1">
      <c r="B31" t="s">
        <v>254</v>
      </c>
      <c r="D31" s="10">
        <f>SUM(D25:D30)</f>
        <v>43098</v>
      </c>
      <c r="E31" s="87"/>
      <c r="F31" s="10">
        <f>SUM(F25:F30)</f>
        <v>36665</v>
      </c>
      <c r="G31" s="87"/>
      <c r="H31" s="10">
        <f>SUM(H25:H30)</f>
        <v>0</v>
      </c>
      <c r="I31" s="10"/>
      <c r="J31" s="10">
        <f>SUM(J25:J30)</f>
        <v>405</v>
      </c>
      <c r="K31" s="87"/>
      <c r="L31" s="10">
        <f>SUM(L25:L30)</f>
        <v>-114638</v>
      </c>
      <c r="M31" s="87"/>
      <c r="N31" s="10">
        <f>SUM(N25:N30)</f>
        <v>-34470</v>
      </c>
    </row>
    <row r="32" spans="4:14" ht="13.5" thickTop="1"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4:14" ht="12.75"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2:14" ht="12.75">
      <c r="B34" s="90" t="s">
        <v>265</v>
      </c>
      <c r="I34" s="12"/>
      <c r="J34" s="12"/>
      <c r="K34" s="35"/>
      <c r="L34" s="12"/>
      <c r="M34" s="35"/>
      <c r="N34" s="36"/>
    </row>
    <row r="35" spans="4:14" ht="12.75"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4:14" ht="12.75"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4:14" ht="12.75"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4:14" ht="12.75"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4:14" ht="12.75"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4:14" ht="12.75"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4:14" ht="12.75"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4:14" ht="12.75"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4:14" ht="12.75"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4:14" ht="12.75"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4:14" ht="12.75"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4:14" ht="12.75"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</row>
  </sheetData>
  <mergeCells count="1">
    <mergeCell ref="F4:H4"/>
  </mergeCells>
  <printOptions/>
  <pageMargins left="1.56" right="0.63" top="1" bottom="1.15" header="0.5" footer="0.5"/>
  <pageSetup horizontalDpi="600" verticalDpi="600" orientation="landscape" paperSize="9" scale="78" r:id="rId1"/>
  <headerFooter alignWithMargins="0">
    <oddFooter xml:space="preserve">&amp;R&amp;9Q2 '03 KLSE - Equity Statement
Page 16 of 20
&amp;10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28"/>
  <sheetViews>
    <sheetView showGridLines="0" tabSelected="1" view="pageBreakPreview" zoomScale="85" zoomScaleNormal="78" zoomScaleSheetLayoutView="85" workbookViewId="0" topLeftCell="A1">
      <selection activeCell="C2" sqref="C2"/>
    </sheetView>
  </sheetViews>
  <sheetFormatPr defaultColWidth="9.140625" defaultRowHeight="12.75"/>
  <cols>
    <col min="1" max="1" width="5.57421875" style="45" customWidth="1"/>
    <col min="2" max="2" width="12.421875" style="45" customWidth="1"/>
    <col min="3" max="3" width="12.57421875" style="45" customWidth="1"/>
    <col min="4" max="4" width="9.140625" style="45" customWidth="1"/>
    <col min="5" max="5" width="13.140625" style="45" customWidth="1"/>
    <col min="6" max="6" width="12.8515625" style="45" bestFit="1" customWidth="1"/>
    <col min="7" max="7" width="10.28125" style="45" customWidth="1"/>
    <col min="8" max="8" width="12.57421875" style="45" customWidth="1"/>
    <col min="9" max="9" width="12.00390625" style="45" customWidth="1"/>
    <col min="10" max="10" width="12.7109375" style="45" customWidth="1"/>
    <col min="11" max="11" width="13.28125" style="45" customWidth="1"/>
    <col min="12" max="12" width="19.00390625" style="45" customWidth="1"/>
    <col min="13" max="13" width="9.28125" style="45" customWidth="1"/>
    <col min="14" max="14" width="13.8515625" style="45" customWidth="1"/>
    <col min="15" max="16384" width="9.140625" style="45" customWidth="1"/>
  </cols>
  <sheetData>
    <row r="1" spans="1:3" ht="15">
      <c r="A1" s="72" t="s">
        <v>16</v>
      </c>
      <c r="C1" s="73" t="s">
        <v>297</v>
      </c>
    </row>
    <row r="3" spans="1:2" ht="15">
      <c r="A3" s="73" t="s">
        <v>18</v>
      </c>
      <c r="B3" s="73" t="s">
        <v>128</v>
      </c>
    </row>
    <row r="4" spans="1:2" ht="15">
      <c r="A4" s="73"/>
      <c r="B4" s="73"/>
    </row>
    <row r="5" spans="1:2" ht="15">
      <c r="A5" s="73"/>
      <c r="B5" s="45" t="s">
        <v>242</v>
      </c>
    </row>
    <row r="6" spans="1:2" ht="15">
      <c r="A6" s="73"/>
      <c r="B6" s="45" t="s">
        <v>243</v>
      </c>
    </row>
    <row r="7" ht="15">
      <c r="A7" s="73"/>
    </row>
    <row r="8" ht="14.25">
      <c r="B8" s="45" t="s">
        <v>224</v>
      </c>
    </row>
    <row r="9" ht="14.25">
      <c r="B9" s="45" t="s">
        <v>225</v>
      </c>
    </row>
    <row r="10" ht="14.25">
      <c r="B10" s="45" t="s">
        <v>226</v>
      </c>
    </row>
    <row r="11" ht="14.25">
      <c r="B11" s="45" t="s">
        <v>193</v>
      </c>
    </row>
    <row r="12" ht="14.25">
      <c r="B12" s="45" t="s">
        <v>187</v>
      </c>
    </row>
    <row r="13" ht="14.25">
      <c r="B13" s="45" t="s">
        <v>188</v>
      </c>
    </row>
    <row r="14" ht="14.25">
      <c r="B14" s="45" t="s">
        <v>189</v>
      </c>
    </row>
    <row r="15" ht="14.25">
      <c r="B15" s="45" t="s">
        <v>190</v>
      </c>
    </row>
    <row r="16" ht="14.25">
      <c r="B16" s="45" t="s">
        <v>191</v>
      </c>
    </row>
    <row r="17" ht="14.25">
      <c r="B17" s="45" t="s">
        <v>192</v>
      </c>
    </row>
    <row r="18" ht="14.25">
      <c r="B18" s="45" t="s">
        <v>194</v>
      </c>
    </row>
    <row r="19" ht="14.25">
      <c r="B19" s="45" t="s">
        <v>201</v>
      </c>
    </row>
    <row r="21" spans="1:3" ht="15">
      <c r="A21" s="73" t="s">
        <v>19</v>
      </c>
      <c r="B21" s="73" t="s">
        <v>157</v>
      </c>
      <c r="C21" s="73"/>
    </row>
    <row r="23" ht="14.25">
      <c r="B23" s="45" t="s">
        <v>158</v>
      </c>
    </row>
    <row r="25" spans="1:2" ht="15">
      <c r="A25" s="73" t="s">
        <v>20</v>
      </c>
      <c r="B25" s="73" t="s">
        <v>32</v>
      </c>
    </row>
    <row r="26" spans="1:2" ht="15">
      <c r="A26" s="73"/>
      <c r="B26" s="73"/>
    </row>
    <row r="27" ht="14.25">
      <c r="B27" s="45" t="s">
        <v>227</v>
      </c>
    </row>
    <row r="28" ht="14.25">
      <c r="B28" s="45" t="s">
        <v>228</v>
      </c>
    </row>
    <row r="30" spans="1:2" ht="15">
      <c r="A30" s="73" t="s">
        <v>21</v>
      </c>
      <c r="B30" s="73" t="s">
        <v>159</v>
      </c>
    </row>
    <row r="31" spans="1:2" ht="15">
      <c r="A31" s="73"/>
      <c r="B31" s="73"/>
    </row>
    <row r="32" ht="14.25">
      <c r="B32" s="45" t="s">
        <v>160</v>
      </c>
    </row>
    <row r="34" spans="1:2" ht="15">
      <c r="A34" s="73" t="s">
        <v>161</v>
      </c>
      <c r="B34" s="73" t="s">
        <v>162</v>
      </c>
    </row>
    <row r="36" ht="14.25">
      <c r="B36" s="45" t="s">
        <v>163</v>
      </c>
    </row>
    <row r="38" spans="1:2" ht="15">
      <c r="A38" s="73" t="s">
        <v>24</v>
      </c>
      <c r="B38" s="73" t="s">
        <v>61</v>
      </c>
    </row>
    <row r="39" spans="1:2" ht="15">
      <c r="A39" s="73"/>
      <c r="B39" s="73"/>
    </row>
    <row r="40" spans="1:2" ht="15">
      <c r="A40" s="73"/>
      <c r="B40" s="45" t="s">
        <v>82</v>
      </c>
    </row>
    <row r="41" spans="1:2" ht="15">
      <c r="A41" s="73"/>
      <c r="B41" s="45" t="s">
        <v>273</v>
      </c>
    </row>
    <row r="42" ht="15">
      <c r="A42" s="73"/>
    </row>
    <row r="43" spans="1:2" ht="15">
      <c r="A43" s="73"/>
      <c r="B43" s="45" t="s">
        <v>229</v>
      </c>
    </row>
    <row r="44" spans="1:2" ht="15">
      <c r="A44" s="73"/>
      <c r="B44" s="45" t="s">
        <v>230</v>
      </c>
    </row>
    <row r="45" ht="15">
      <c r="A45" s="73"/>
    </row>
    <row r="46" spans="1:2" ht="15">
      <c r="A46" s="73" t="s">
        <v>25</v>
      </c>
      <c r="B46" s="73" t="s">
        <v>174</v>
      </c>
    </row>
    <row r="47" spans="1:2" ht="15">
      <c r="A47" s="73"/>
      <c r="B47" s="73"/>
    </row>
    <row r="48" ht="14.25">
      <c r="B48" s="91" t="s">
        <v>186</v>
      </c>
    </row>
    <row r="49" ht="15">
      <c r="A49" s="73"/>
    </row>
    <row r="50" spans="1:2" ht="15">
      <c r="A50" s="73" t="s">
        <v>27</v>
      </c>
      <c r="B50" s="73" t="s">
        <v>45</v>
      </c>
    </row>
    <row r="51" spans="1:2" ht="15">
      <c r="A51" s="73"/>
      <c r="B51" s="73"/>
    </row>
    <row r="52" spans="2:12" ht="14.25">
      <c r="B52" s="92" t="s">
        <v>231</v>
      </c>
      <c r="C52" s="92"/>
      <c r="D52" s="92"/>
      <c r="E52" s="92"/>
      <c r="F52" s="92"/>
      <c r="G52" s="92"/>
      <c r="H52" s="92"/>
      <c r="I52" s="92"/>
      <c r="J52" s="92"/>
      <c r="K52" s="92"/>
      <c r="L52" s="92"/>
    </row>
    <row r="53" spans="2:12" ht="14.25">
      <c r="B53" s="92" t="s">
        <v>232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</row>
    <row r="54" spans="2:10" ht="14.25">
      <c r="B54" s="77"/>
      <c r="F54" s="43"/>
      <c r="G54" s="43"/>
      <c r="H54" s="43"/>
      <c r="I54" s="43"/>
      <c r="J54" s="43"/>
    </row>
    <row r="55" spans="1:2" ht="15">
      <c r="A55" s="73"/>
      <c r="B55" s="45" t="s">
        <v>202</v>
      </c>
    </row>
    <row r="56" spans="1:10" ht="15">
      <c r="A56" s="73"/>
      <c r="F56" s="44"/>
      <c r="G56" s="44"/>
      <c r="H56" s="44" t="s">
        <v>66</v>
      </c>
      <c r="I56" s="44"/>
      <c r="J56" s="44" t="s">
        <v>48</v>
      </c>
    </row>
    <row r="57" spans="1:10" ht="15">
      <c r="A57" s="73"/>
      <c r="F57" s="44" t="s">
        <v>47</v>
      </c>
      <c r="G57" s="44"/>
      <c r="H57" s="44" t="s">
        <v>67</v>
      </c>
      <c r="I57" s="44"/>
      <c r="J57" s="44" t="s">
        <v>49</v>
      </c>
    </row>
    <row r="58" spans="1:10" ht="15">
      <c r="A58" s="73"/>
      <c r="F58" s="44" t="s">
        <v>104</v>
      </c>
      <c r="H58" s="44" t="s">
        <v>104</v>
      </c>
      <c r="J58" s="44" t="s">
        <v>104</v>
      </c>
    </row>
    <row r="59" spans="1:10" ht="6" customHeight="1">
      <c r="A59" s="73"/>
      <c r="B59" s="99"/>
      <c r="F59" s="44"/>
      <c r="H59" s="44"/>
      <c r="J59" s="44"/>
    </row>
    <row r="60" spans="1:10" ht="15">
      <c r="A60" s="73"/>
      <c r="B60" s="73" t="s">
        <v>129</v>
      </c>
      <c r="F60" s="44"/>
      <c r="H60" s="44"/>
      <c r="J60" s="44"/>
    </row>
    <row r="61" spans="1:10" ht="15">
      <c r="A61" s="73"/>
      <c r="B61" s="99">
        <v>38168</v>
      </c>
      <c r="F61" s="44"/>
      <c r="H61" s="44"/>
      <c r="J61" s="44"/>
    </row>
    <row r="62" spans="1:10" ht="15">
      <c r="A62" s="73"/>
      <c r="B62" s="45" t="s">
        <v>50</v>
      </c>
      <c r="E62" s="44"/>
      <c r="F62" s="43">
        <v>28292</v>
      </c>
      <c r="G62" s="43"/>
      <c r="H62" s="43">
        <v>-2522</v>
      </c>
      <c r="I62" s="43"/>
      <c r="J62" s="43">
        <f>63003+40392</f>
        <v>103395</v>
      </c>
    </row>
    <row r="63" spans="1:10" ht="15">
      <c r="A63" s="73"/>
      <c r="B63" s="45" t="s">
        <v>75</v>
      </c>
      <c r="E63" s="44"/>
      <c r="F63" s="43"/>
      <c r="G63" s="43"/>
      <c r="H63" s="43">
        <v>0</v>
      </c>
      <c r="I63" s="43"/>
      <c r="J63" s="43">
        <v>0</v>
      </c>
    </row>
    <row r="64" spans="1:10" ht="15.75" thickBot="1">
      <c r="A64" s="73"/>
      <c r="E64" s="44"/>
      <c r="F64" s="84">
        <f>SUM(F62:F63)</f>
        <v>28292</v>
      </c>
      <c r="G64" s="84"/>
      <c r="H64" s="84">
        <f>SUM(H62:H63)</f>
        <v>-2522</v>
      </c>
      <c r="I64" s="84"/>
      <c r="J64" s="84">
        <f>SUM(J62:J63)</f>
        <v>103395</v>
      </c>
    </row>
    <row r="65" spans="1:10" ht="15.75" thickTop="1">
      <c r="A65" s="73"/>
      <c r="E65" s="44"/>
      <c r="F65" s="43"/>
      <c r="G65" s="43"/>
      <c r="H65" s="43"/>
      <c r="I65" s="43"/>
      <c r="J65" s="43"/>
    </row>
    <row r="66" spans="1:10" ht="15">
      <c r="A66" s="73"/>
      <c r="B66" s="73" t="s">
        <v>129</v>
      </c>
      <c r="C66" s="73"/>
      <c r="E66" s="44"/>
      <c r="F66" s="43"/>
      <c r="G66" s="43"/>
      <c r="H66" s="43"/>
      <c r="I66" s="43"/>
      <c r="J66" s="43"/>
    </row>
    <row r="67" spans="1:10" ht="15">
      <c r="A67" s="73"/>
      <c r="B67" s="99">
        <v>37802</v>
      </c>
      <c r="C67" s="73"/>
      <c r="E67" s="44"/>
      <c r="F67" s="43"/>
      <c r="G67" s="43"/>
      <c r="H67" s="43"/>
      <c r="I67" s="43"/>
      <c r="J67" s="43"/>
    </row>
    <row r="68" spans="1:10" ht="15">
      <c r="A68" s="73"/>
      <c r="B68" s="45" t="s">
        <v>50</v>
      </c>
      <c r="E68" s="44"/>
      <c r="F68" s="43">
        <v>101376</v>
      </c>
      <c r="G68" s="43"/>
      <c r="H68" s="43">
        <v>-2473</v>
      </c>
      <c r="I68" s="43"/>
      <c r="J68" s="43">
        <f>74705+99670+4145+1350+28482+9502</f>
        <v>217854</v>
      </c>
    </row>
    <row r="69" spans="1:10" ht="15">
      <c r="A69" s="73"/>
      <c r="B69" s="45" t="s">
        <v>75</v>
      </c>
      <c r="E69" s="44"/>
      <c r="F69" s="43"/>
      <c r="G69" s="43"/>
      <c r="H69" s="43"/>
      <c r="I69" s="43"/>
      <c r="J69" s="43">
        <v>44</v>
      </c>
    </row>
    <row r="70" spans="6:10" ht="15" thickBot="1">
      <c r="F70" s="100">
        <f>SUM(F68:F69)</f>
        <v>101376</v>
      </c>
      <c r="G70" s="100"/>
      <c r="H70" s="100">
        <f>SUM(H68:H69)</f>
        <v>-2473</v>
      </c>
      <c r="I70" s="100"/>
      <c r="J70" s="100">
        <f>SUM(J68:J69)</f>
        <v>217898</v>
      </c>
    </row>
    <row r="71" spans="6:10" ht="15" thickTop="1">
      <c r="F71" s="40"/>
      <c r="G71" s="40"/>
      <c r="H71" s="40"/>
      <c r="I71" s="40"/>
      <c r="J71" s="40"/>
    </row>
    <row r="72" spans="2:12" ht="14.25" hidden="1">
      <c r="B72" s="126"/>
      <c r="C72" s="127"/>
      <c r="D72" s="127"/>
      <c r="E72" s="127"/>
      <c r="F72" s="127"/>
      <c r="G72" s="127"/>
      <c r="H72" s="127"/>
      <c r="I72" s="127"/>
      <c r="J72" s="127"/>
      <c r="K72" s="127"/>
      <c r="L72" s="127"/>
    </row>
    <row r="73" spans="1:2" ht="15">
      <c r="A73" s="73" t="s">
        <v>30</v>
      </c>
      <c r="B73" s="73" t="s">
        <v>155</v>
      </c>
    </row>
    <row r="75" ht="14.25">
      <c r="B75" s="45" t="s">
        <v>234</v>
      </c>
    </row>
    <row r="76" spans="2:10" ht="14.25">
      <c r="B76" s="45" t="s">
        <v>233</v>
      </c>
      <c r="F76" s="43"/>
      <c r="G76" s="43"/>
      <c r="H76" s="43"/>
      <c r="I76" s="43"/>
      <c r="J76" s="43"/>
    </row>
    <row r="77" spans="6:10" ht="14.25">
      <c r="F77" s="43"/>
      <c r="G77" s="43"/>
      <c r="H77" s="43"/>
      <c r="I77" s="43"/>
      <c r="J77" s="43"/>
    </row>
    <row r="78" spans="1:2" ht="15">
      <c r="A78" s="73" t="s">
        <v>31</v>
      </c>
      <c r="B78" s="73" t="s">
        <v>102</v>
      </c>
    </row>
    <row r="79" spans="1:2" ht="15">
      <c r="A79" s="73"/>
      <c r="B79" s="73"/>
    </row>
    <row r="80" ht="14.25">
      <c r="B80" s="45" t="s">
        <v>244</v>
      </c>
    </row>
    <row r="81" ht="14.25">
      <c r="B81" s="45" t="s">
        <v>245</v>
      </c>
    </row>
    <row r="82" spans="6:10" ht="14.25">
      <c r="F82" s="43"/>
      <c r="G82" s="43"/>
      <c r="H82" s="43"/>
      <c r="I82" s="43"/>
      <c r="J82" s="43"/>
    </row>
    <row r="83" spans="1:2" ht="15">
      <c r="A83" s="73" t="s">
        <v>33</v>
      </c>
      <c r="B83" s="73" t="s">
        <v>28</v>
      </c>
    </row>
    <row r="84" spans="1:2" ht="15">
      <c r="A84" s="73"/>
      <c r="B84" s="73"/>
    </row>
    <row r="85" ht="14.25">
      <c r="B85" s="45" t="s">
        <v>219</v>
      </c>
    </row>
    <row r="87" spans="1:6" ht="15">
      <c r="A87" s="73" t="s">
        <v>34</v>
      </c>
      <c r="B87" s="73" t="s">
        <v>77</v>
      </c>
      <c r="F87" s="81" t="s">
        <v>100</v>
      </c>
    </row>
    <row r="88" spans="1:10" ht="15">
      <c r="A88" s="73"/>
      <c r="B88" s="73"/>
      <c r="G88" s="73"/>
      <c r="H88" s="97">
        <v>38168</v>
      </c>
      <c r="I88" s="98"/>
      <c r="J88" s="97">
        <v>37802</v>
      </c>
    </row>
    <row r="89" spans="1:10" ht="15">
      <c r="A89" s="73"/>
      <c r="B89" s="73"/>
      <c r="G89" s="73"/>
      <c r="H89" s="74" t="s">
        <v>6</v>
      </c>
      <c r="J89" s="74" t="s">
        <v>6</v>
      </c>
    </row>
    <row r="90" spans="1:2" ht="15">
      <c r="A90" s="73"/>
      <c r="B90" s="45" t="s">
        <v>175</v>
      </c>
    </row>
    <row r="91" spans="1:10" ht="15">
      <c r="A91" s="73"/>
      <c r="B91" s="45" t="s">
        <v>176</v>
      </c>
      <c r="H91" s="40">
        <v>75000</v>
      </c>
      <c r="J91" s="40">
        <v>122586</v>
      </c>
    </row>
    <row r="92" ht="15">
      <c r="A92" s="73"/>
    </row>
    <row r="93" ht="15">
      <c r="A93" s="73"/>
    </row>
    <row r="94" spans="1:2" ht="15">
      <c r="A94" s="73" t="s">
        <v>40</v>
      </c>
      <c r="B94" s="73" t="s">
        <v>53</v>
      </c>
    </row>
    <row r="95" ht="15">
      <c r="A95" s="73"/>
    </row>
    <row r="96" spans="1:6" ht="15">
      <c r="A96" s="73"/>
      <c r="B96" s="45" t="s">
        <v>292</v>
      </c>
      <c r="C96" s="103"/>
      <c r="D96" s="103"/>
      <c r="E96" s="103"/>
      <c r="F96" s="103"/>
    </row>
    <row r="97" spans="1:6" ht="15">
      <c r="A97" s="73"/>
      <c r="B97" s="45" t="s">
        <v>293</v>
      </c>
      <c r="C97" s="103"/>
      <c r="D97" s="103"/>
      <c r="E97" s="103"/>
      <c r="F97" s="103"/>
    </row>
    <row r="98" spans="1:6" ht="15">
      <c r="A98" s="73"/>
      <c r="C98" s="103"/>
      <c r="D98" s="103"/>
      <c r="E98" s="103"/>
      <c r="F98" s="103"/>
    </row>
    <row r="99" spans="1:2" ht="15">
      <c r="A99" s="73" t="s">
        <v>41</v>
      </c>
      <c r="B99" s="73" t="s">
        <v>173</v>
      </c>
    </row>
    <row r="100" spans="2:12" ht="15">
      <c r="B100" s="73"/>
      <c r="G100" s="73"/>
      <c r="H100" s="104" t="s">
        <v>275</v>
      </c>
      <c r="I100" s="105"/>
      <c r="J100" s="104" t="s">
        <v>274</v>
      </c>
      <c r="K100" s="105"/>
      <c r="L100" s="104"/>
    </row>
    <row r="101" spans="1:12" ht="15">
      <c r="A101" s="73"/>
      <c r="G101" s="73"/>
      <c r="H101" s="104" t="s">
        <v>76</v>
      </c>
      <c r="I101" s="105"/>
      <c r="J101" s="104" t="s">
        <v>76</v>
      </c>
      <c r="K101" s="105"/>
      <c r="L101" s="104"/>
    </row>
    <row r="102" spans="1:12" ht="15">
      <c r="A102" s="73"/>
      <c r="C102" s="45" t="s">
        <v>291</v>
      </c>
      <c r="G102" s="73"/>
      <c r="H102" s="106">
        <v>38168</v>
      </c>
      <c r="I102" s="105"/>
      <c r="J102" s="106">
        <v>38077</v>
      </c>
      <c r="K102" s="105"/>
      <c r="L102" s="106"/>
    </row>
    <row r="103" spans="1:12" ht="15">
      <c r="A103" s="73"/>
      <c r="G103" s="73"/>
      <c r="H103" s="104" t="s">
        <v>6</v>
      </c>
      <c r="I103" s="105"/>
      <c r="J103" s="104" t="s">
        <v>6</v>
      </c>
      <c r="K103" s="105"/>
      <c r="L103" s="104"/>
    </row>
    <row r="104" spans="1:12" ht="15">
      <c r="A104" s="73"/>
      <c r="B104" s="45" t="s">
        <v>78</v>
      </c>
      <c r="H104" s="123">
        <v>-2408</v>
      </c>
      <c r="J104" s="40">
        <v>-2896</v>
      </c>
      <c r="L104" s="40"/>
    </row>
    <row r="105" spans="1:8" ht="15">
      <c r="A105" s="73"/>
      <c r="B105" s="45" t="s">
        <v>79</v>
      </c>
      <c r="F105" s="41"/>
      <c r="H105" s="41"/>
    </row>
    <row r="106" spans="1:8" ht="15">
      <c r="A106" s="73"/>
      <c r="F106" s="41"/>
      <c r="H106" s="40"/>
    </row>
    <row r="107" spans="1:8" ht="15">
      <c r="A107" s="73"/>
      <c r="B107" s="45" t="s">
        <v>295</v>
      </c>
      <c r="F107" s="41"/>
      <c r="H107" s="40"/>
    </row>
    <row r="108" spans="1:8" ht="15">
      <c r="A108" s="73"/>
      <c r="B108" s="45" t="s">
        <v>296</v>
      </c>
      <c r="F108" s="41"/>
      <c r="H108" s="40"/>
    </row>
    <row r="109" spans="1:2" ht="15">
      <c r="A109" s="73"/>
      <c r="B109" s="78"/>
    </row>
    <row r="110" spans="1:2" ht="15">
      <c r="A110" s="73" t="s">
        <v>43</v>
      </c>
      <c r="B110" s="73" t="s">
        <v>55</v>
      </c>
    </row>
    <row r="111" spans="1:2" ht="15">
      <c r="A111" s="73"/>
      <c r="B111" s="45" t="s">
        <v>276</v>
      </c>
    </row>
    <row r="112" spans="1:2" ht="15">
      <c r="A112" s="73"/>
      <c r="B112" s="45" t="s">
        <v>289</v>
      </c>
    </row>
    <row r="113" spans="1:2" ht="15">
      <c r="A113" s="73"/>
      <c r="B113" s="45" t="s">
        <v>277</v>
      </c>
    </row>
    <row r="114" spans="1:2" ht="15">
      <c r="A114" s="73"/>
      <c r="B114" s="45" t="s">
        <v>278</v>
      </c>
    </row>
    <row r="115" ht="15">
      <c r="A115" s="73"/>
    </row>
    <row r="116" spans="1:2" ht="15">
      <c r="A116" s="73" t="s">
        <v>46</v>
      </c>
      <c r="B116" s="73" t="s">
        <v>56</v>
      </c>
    </row>
    <row r="117" spans="1:2" ht="15">
      <c r="A117" s="73"/>
      <c r="B117" s="73"/>
    </row>
    <row r="118" spans="1:2" ht="15">
      <c r="A118" s="73"/>
      <c r="B118" s="45" t="s">
        <v>62</v>
      </c>
    </row>
    <row r="119" ht="15">
      <c r="A119" s="73"/>
    </row>
    <row r="120" spans="1:2" ht="15">
      <c r="A120" s="73" t="s">
        <v>51</v>
      </c>
      <c r="B120" s="73" t="s">
        <v>22</v>
      </c>
    </row>
    <row r="121" spans="1:13" ht="15">
      <c r="A121" s="73"/>
      <c r="B121" s="73"/>
      <c r="F121" s="128" t="s">
        <v>154</v>
      </c>
      <c r="G121" s="128"/>
      <c r="H121" s="128"/>
      <c r="I121" s="74"/>
      <c r="J121" s="128" t="s">
        <v>153</v>
      </c>
      <c r="K121" s="128"/>
      <c r="L121" s="128"/>
      <c r="M121" s="128"/>
    </row>
    <row r="122" spans="1:12" ht="15">
      <c r="A122" s="73"/>
      <c r="B122" s="73"/>
      <c r="F122" s="74" t="s">
        <v>1</v>
      </c>
      <c r="G122" s="74"/>
      <c r="H122" s="74" t="s">
        <v>2</v>
      </c>
      <c r="I122" s="74"/>
      <c r="J122" s="74" t="s">
        <v>1</v>
      </c>
      <c r="K122" s="74"/>
      <c r="L122" s="74" t="s">
        <v>2</v>
      </c>
    </row>
    <row r="123" spans="1:12" ht="15">
      <c r="A123" s="73"/>
      <c r="B123" s="73"/>
      <c r="F123" s="74" t="s">
        <v>3</v>
      </c>
      <c r="G123" s="74"/>
      <c r="H123" s="74" t="s">
        <v>4</v>
      </c>
      <c r="I123" s="74"/>
      <c r="J123" s="74" t="s">
        <v>3</v>
      </c>
      <c r="K123" s="74"/>
      <c r="L123" s="74" t="s">
        <v>4</v>
      </c>
    </row>
    <row r="124" spans="1:12" ht="15">
      <c r="A124" s="73"/>
      <c r="B124" s="73"/>
      <c r="F124" s="74" t="s">
        <v>5</v>
      </c>
      <c r="G124" s="74"/>
      <c r="H124" s="74" t="s">
        <v>5</v>
      </c>
      <c r="I124" s="74"/>
      <c r="J124" s="74" t="s">
        <v>5</v>
      </c>
      <c r="K124" s="74"/>
      <c r="L124" s="74" t="s">
        <v>5</v>
      </c>
    </row>
    <row r="125" spans="1:12" ht="15">
      <c r="A125" s="73"/>
      <c r="B125" s="73"/>
      <c r="F125" s="97">
        <v>38168</v>
      </c>
      <c r="G125" s="97"/>
      <c r="H125" s="97">
        <v>37802</v>
      </c>
      <c r="I125" s="97"/>
      <c r="J125" s="97">
        <f>F125</f>
        <v>38168</v>
      </c>
      <c r="K125" s="97"/>
      <c r="L125" s="97">
        <f>H125</f>
        <v>37802</v>
      </c>
    </row>
    <row r="126" spans="6:12" ht="15">
      <c r="F126" s="74" t="s">
        <v>6</v>
      </c>
      <c r="G126" s="74"/>
      <c r="H126" s="74" t="s">
        <v>6</v>
      </c>
      <c r="I126" s="74"/>
      <c r="J126" s="74" t="s">
        <v>6</v>
      </c>
      <c r="K126" s="74"/>
      <c r="L126" s="74" t="s">
        <v>6</v>
      </c>
    </row>
    <row r="127" spans="2:12" ht="15">
      <c r="B127" s="45" t="s">
        <v>23</v>
      </c>
      <c r="F127" s="101"/>
      <c r="H127" s="101"/>
      <c r="L127" s="74" t="s">
        <v>100</v>
      </c>
    </row>
    <row r="128" spans="6:12" ht="14.25">
      <c r="F128" s="44"/>
      <c r="H128" s="44"/>
      <c r="L128" s="40"/>
    </row>
    <row r="129" spans="2:10" ht="14.25">
      <c r="B129" s="45" t="s">
        <v>86</v>
      </c>
      <c r="F129" s="44"/>
      <c r="H129" s="44"/>
      <c r="J129" s="77"/>
    </row>
    <row r="130" spans="2:12" ht="14.25">
      <c r="B130" s="78" t="s">
        <v>87</v>
      </c>
      <c r="F130" s="43">
        <v>114</v>
      </c>
      <c r="G130" s="77"/>
      <c r="H130" s="42">
        <v>0</v>
      </c>
      <c r="J130" s="43">
        <v>113</v>
      </c>
      <c r="K130" s="40"/>
      <c r="L130" s="40">
        <f>H130</f>
        <v>0</v>
      </c>
    </row>
    <row r="131" spans="2:12" ht="14.25">
      <c r="B131" s="78" t="s">
        <v>88</v>
      </c>
      <c r="F131" s="43">
        <v>0</v>
      </c>
      <c r="G131" s="77"/>
      <c r="H131" s="42">
        <v>0</v>
      </c>
      <c r="J131" s="43">
        <f>F131</f>
        <v>0</v>
      </c>
      <c r="K131" s="40"/>
      <c r="L131" s="40">
        <f>H131</f>
        <v>0</v>
      </c>
    </row>
    <row r="132" spans="2:12" ht="14.25">
      <c r="B132" s="78"/>
      <c r="F132" s="43"/>
      <c r="G132" s="77"/>
      <c r="H132" s="42"/>
      <c r="J132" s="43"/>
      <c r="K132" s="40"/>
      <c r="L132" s="42"/>
    </row>
    <row r="133" spans="2:12" ht="14.25">
      <c r="B133" s="45" t="s">
        <v>89</v>
      </c>
      <c r="F133" s="43"/>
      <c r="G133" s="77"/>
      <c r="H133" s="42"/>
      <c r="J133" s="43"/>
      <c r="K133" s="40"/>
      <c r="L133" s="42"/>
    </row>
    <row r="134" spans="2:12" ht="14.25">
      <c r="B134" s="78" t="s">
        <v>87</v>
      </c>
      <c r="F134" s="43"/>
      <c r="G134" s="77"/>
      <c r="H134" s="42"/>
      <c r="J134" s="43"/>
      <c r="K134" s="40"/>
      <c r="L134" s="42"/>
    </row>
    <row r="135" spans="2:12" ht="14.25">
      <c r="B135" s="45" t="s">
        <v>90</v>
      </c>
      <c r="F135" s="43">
        <v>0</v>
      </c>
      <c r="G135" s="77"/>
      <c r="H135" s="42">
        <v>0</v>
      </c>
      <c r="J135" s="43">
        <f>F135</f>
        <v>0</v>
      </c>
      <c r="K135" s="40"/>
      <c r="L135" s="40">
        <f>H135</f>
        <v>0</v>
      </c>
    </row>
    <row r="136" spans="2:12" ht="14.25">
      <c r="B136" s="45" t="s">
        <v>92</v>
      </c>
      <c r="F136" s="43">
        <v>0</v>
      </c>
      <c r="G136" s="77"/>
      <c r="H136" s="42">
        <v>0</v>
      </c>
      <c r="J136" s="43">
        <f>F136</f>
        <v>0</v>
      </c>
      <c r="K136" s="40"/>
      <c r="L136" s="40">
        <f>H136</f>
        <v>0</v>
      </c>
    </row>
    <row r="137" spans="2:12" ht="14.25">
      <c r="B137" s="78" t="s">
        <v>91</v>
      </c>
      <c r="F137" s="43">
        <v>0</v>
      </c>
      <c r="G137" s="77"/>
      <c r="H137" s="42">
        <v>0</v>
      </c>
      <c r="J137" s="43">
        <f>F137</f>
        <v>0</v>
      </c>
      <c r="K137" s="40"/>
      <c r="L137" s="40">
        <f>H137</f>
        <v>0</v>
      </c>
    </row>
    <row r="138" spans="2:12" ht="14.25">
      <c r="B138" s="78"/>
      <c r="F138" s="43"/>
      <c r="G138" s="77"/>
      <c r="H138" s="42"/>
      <c r="J138" s="43"/>
      <c r="L138" s="42"/>
    </row>
    <row r="139" spans="2:12" ht="14.25">
      <c r="B139" s="45" t="s">
        <v>74</v>
      </c>
      <c r="F139" s="43"/>
      <c r="G139" s="77"/>
      <c r="H139" s="40"/>
      <c r="J139" s="43"/>
      <c r="L139" s="40"/>
    </row>
    <row r="140" spans="2:12" ht="14.25">
      <c r="B140" s="78" t="s">
        <v>87</v>
      </c>
      <c r="F140" s="43">
        <v>0</v>
      </c>
      <c r="G140" s="77"/>
      <c r="H140" s="40">
        <v>0</v>
      </c>
      <c r="J140" s="43">
        <f>F140</f>
        <v>0</v>
      </c>
      <c r="K140" s="40"/>
      <c r="L140" s="40">
        <f>H140</f>
        <v>0</v>
      </c>
    </row>
    <row r="141" spans="2:12" ht="14.25">
      <c r="B141" s="78" t="s">
        <v>91</v>
      </c>
      <c r="F141" s="43">
        <v>0</v>
      </c>
      <c r="G141" s="77"/>
      <c r="H141" s="40">
        <v>0</v>
      </c>
      <c r="J141" s="43">
        <f>F141</f>
        <v>0</v>
      </c>
      <c r="K141" s="40"/>
      <c r="L141" s="40">
        <f>H141</f>
        <v>0</v>
      </c>
    </row>
    <row r="142" spans="6:12" ht="14.25">
      <c r="F142" s="43"/>
      <c r="G142" s="77"/>
      <c r="H142" s="40"/>
      <c r="J142" s="43"/>
      <c r="K142" s="40"/>
      <c r="L142" s="40"/>
    </row>
    <row r="143" spans="6:12" ht="15" thickBot="1">
      <c r="F143" s="100">
        <f>SUM(F128:F142)</f>
        <v>114</v>
      </c>
      <c r="G143" s="77"/>
      <c r="H143" s="100">
        <f>SUM(H128:H142)</f>
        <v>0</v>
      </c>
      <c r="J143" s="100">
        <f>SUM(J128:J142)</f>
        <v>113</v>
      </c>
      <c r="K143" s="40"/>
      <c r="L143" s="100">
        <f>SUM(L128:L142)</f>
        <v>0</v>
      </c>
    </row>
    <row r="144" spans="6:12" ht="15" thickTop="1">
      <c r="F144" s="43"/>
      <c r="G144" s="77"/>
      <c r="H144" s="40"/>
      <c r="J144" s="40"/>
      <c r="K144" s="40"/>
      <c r="L144" s="40"/>
    </row>
    <row r="145" spans="2:12" ht="14.25">
      <c r="B145" s="45" t="s">
        <v>203</v>
      </c>
      <c r="F145" s="40"/>
      <c r="H145" s="40"/>
      <c r="J145" s="40"/>
      <c r="K145" s="40"/>
      <c r="L145" s="40"/>
    </row>
    <row r="146" spans="2:12" ht="14.25">
      <c r="B146" s="45" t="s">
        <v>204</v>
      </c>
      <c r="F146" s="40"/>
      <c r="H146" s="40"/>
      <c r="J146" s="40"/>
      <c r="K146" s="40"/>
      <c r="L146" s="40"/>
    </row>
    <row r="147" spans="6:12" ht="14.25">
      <c r="F147" s="40"/>
      <c r="H147" s="40"/>
      <c r="J147" s="40"/>
      <c r="K147" s="40"/>
      <c r="L147" s="40"/>
    </row>
    <row r="148" spans="1:2" ht="15">
      <c r="A148" s="73" t="s">
        <v>52</v>
      </c>
      <c r="B148" s="73" t="s">
        <v>101</v>
      </c>
    </row>
    <row r="149" spans="1:2" ht="15">
      <c r="A149" s="73"/>
      <c r="B149" s="73"/>
    </row>
    <row r="150" spans="1:2" ht="15">
      <c r="A150" s="73"/>
      <c r="B150" s="45" t="s">
        <v>294</v>
      </c>
    </row>
    <row r="151" ht="14.25">
      <c r="B151" s="45" t="s">
        <v>100</v>
      </c>
    </row>
    <row r="153" spans="1:2" ht="15">
      <c r="A153" s="73" t="s">
        <v>54</v>
      </c>
      <c r="B153" s="73" t="s">
        <v>26</v>
      </c>
    </row>
    <row r="154" spans="1:2" ht="15">
      <c r="A154" s="73"/>
      <c r="B154" s="73"/>
    </row>
    <row r="155" ht="14.25">
      <c r="B155" s="45" t="s">
        <v>256</v>
      </c>
    </row>
    <row r="157" spans="1:2" ht="15">
      <c r="A157" s="73" t="s">
        <v>57</v>
      </c>
      <c r="B157" s="73" t="s">
        <v>29</v>
      </c>
    </row>
    <row r="158" spans="1:5" ht="15">
      <c r="A158" s="73"/>
      <c r="E158" s="79"/>
    </row>
    <row r="159" spans="2:5" ht="14.25">
      <c r="B159" s="45" t="s">
        <v>276</v>
      </c>
      <c r="E159" s="79"/>
    </row>
    <row r="160" spans="2:5" ht="14.25">
      <c r="B160" s="45" t="s">
        <v>289</v>
      </c>
      <c r="E160" s="79"/>
    </row>
    <row r="161" spans="2:5" ht="14.25">
      <c r="B161" s="45" t="s">
        <v>277</v>
      </c>
      <c r="E161" s="79"/>
    </row>
    <row r="162" spans="2:5" ht="14.25">
      <c r="B162" s="45" t="s">
        <v>278</v>
      </c>
      <c r="E162" s="79"/>
    </row>
    <row r="163" spans="2:5" ht="14.25">
      <c r="B163" s="45" t="s">
        <v>100</v>
      </c>
      <c r="E163" s="79"/>
    </row>
    <row r="164" spans="2:5" ht="14.25">
      <c r="B164" s="45" t="s">
        <v>290</v>
      </c>
      <c r="E164" s="79"/>
    </row>
    <row r="165" spans="2:5" ht="14.25">
      <c r="B165" s="45" t="s">
        <v>279</v>
      </c>
      <c r="E165" s="79"/>
    </row>
    <row r="166" spans="2:5" ht="14.25">
      <c r="B166" s="45" t="s">
        <v>280</v>
      </c>
      <c r="E166" s="79"/>
    </row>
    <row r="167" spans="2:5" ht="14.25">
      <c r="B167" s="45" t="s">
        <v>281</v>
      </c>
      <c r="E167" s="79"/>
    </row>
    <row r="168" spans="2:5" ht="14.25">
      <c r="B168" s="45" t="s">
        <v>282</v>
      </c>
      <c r="E168" s="79"/>
    </row>
    <row r="169" spans="1:5" ht="15">
      <c r="A169" s="73"/>
      <c r="B169" s="80" t="s">
        <v>283</v>
      </c>
      <c r="C169" s="80"/>
      <c r="E169" s="79"/>
    </row>
    <row r="170" spans="1:5" ht="15">
      <c r="A170" s="73"/>
      <c r="B170" s="80" t="s">
        <v>284</v>
      </c>
      <c r="C170" s="80"/>
      <c r="E170" s="79"/>
    </row>
    <row r="171" spans="1:5" ht="15">
      <c r="A171" s="73"/>
      <c r="B171" s="80" t="s">
        <v>285</v>
      </c>
      <c r="C171" s="80"/>
      <c r="E171" s="79"/>
    </row>
    <row r="172" spans="1:5" ht="15">
      <c r="A172" s="73"/>
      <c r="B172" s="80"/>
      <c r="C172" s="80"/>
      <c r="E172" s="79"/>
    </row>
    <row r="173" spans="1:2" ht="15">
      <c r="A173" s="73" t="s">
        <v>58</v>
      </c>
      <c r="B173" s="73" t="s">
        <v>35</v>
      </c>
    </row>
    <row r="174" spans="1:8" ht="15">
      <c r="A174" s="73"/>
      <c r="B174" s="73"/>
      <c r="F174" s="75">
        <v>38168</v>
      </c>
      <c r="G174" s="73"/>
      <c r="H174" s="75">
        <v>37802</v>
      </c>
    </row>
    <row r="175" spans="1:8" ht="15">
      <c r="A175" s="73"/>
      <c r="B175" s="73"/>
      <c r="F175" s="74" t="s">
        <v>6</v>
      </c>
      <c r="G175" s="73"/>
      <c r="H175" s="74" t="s">
        <v>6</v>
      </c>
    </row>
    <row r="176" spans="1:8" ht="15">
      <c r="A176" s="73"/>
      <c r="B176" s="45" t="s">
        <v>36</v>
      </c>
      <c r="F176" s="44"/>
      <c r="H176" s="44"/>
    </row>
    <row r="177" spans="1:10" ht="15">
      <c r="A177" s="73"/>
      <c r="B177" s="78" t="s">
        <v>37</v>
      </c>
      <c r="F177" s="43">
        <f>9195-438+47418-4500+718</f>
        <v>52393</v>
      </c>
      <c r="G177" s="43"/>
      <c r="H177" s="43">
        <f>+H183-H182-H181-H178</f>
        <v>48066</v>
      </c>
      <c r="J177" s="81" t="s">
        <v>100</v>
      </c>
    </row>
    <row r="178" spans="1:10" ht="15">
      <c r="A178" s="73"/>
      <c r="B178" s="78" t="s">
        <v>39</v>
      </c>
      <c r="E178" s="81" t="s">
        <v>100</v>
      </c>
      <c r="F178" s="43">
        <f>4500+438+12000</f>
        <v>16938</v>
      </c>
      <c r="G178" s="43"/>
      <c r="H178" s="43">
        <v>25142</v>
      </c>
      <c r="J178" s="81" t="s">
        <v>100</v>
      </c>
    </row>
    <row r="179" spans="1:10" ht="15">
      <c r="A179" s="73"/>
      <c r="B179" s="78"/>
      <c r="F179" s="43"/>
      <c r="G179" s="43"/>
      <c r="H179" s="43"/>
      <c r="J179" s="81" t="s">
        <v>100</v>
      </c>
    </row>
    <row r="180" spans="1:10" ht="15">
      <c r="A180" s="73"/>
      <c r="B180" s="45" t="s">
        <v>38</v>
      </c>
      <c r="F180" s="43"/>
      <c r="G180" s="43"/>
      <c r="H180" s="43"/>
      <c r="J180" s="81" t="s">
        <v>100</v>
      </c>
    </row>
    <row r="181" spans="2:10" ht="14.25">
      <c r="B181" s="78" t="s">
        <v>37</v>
      </c>
      <c r="F181" s="43">
        <v>0</v>
      </c>
      <c r="G181" s="43"/>
      <c r="H181" s="43">
        <v>1059</v>
      </c>
      <c r="J181" s="81" t="s">
        <v>100</v>
      </c>
    </row>
    <row r="182" spans="2:10" ht="14.25">
      <c r="B182" s="78" t="s">
        <v>39</v>
      </c>
      <c r="F182" s="43">
        <v>30000</v>
      </c>
      <c r="G182" s="43"/>
      <c r="H182" s="43">
        <v>30000</v>
      </c>
      <c r="J182" s="81" t="s">
        <v>100</v>
      </c>
    </row>
    <row r="183" spans="2:10" ht="15" thickBot="1">
      <c r="B183" s="78"/>
      <c r="E183" s="81" t="s">
        <v>100</v>
      </c>
      <c r="F183" s="84">
        <v>99331</v>
      </c>
      <c r="G183" s="43"/>
      <c r="H183" s="84">
        <v>104267</v>
      </c>
      <c r="J183" s="81" t="s">
        <v>100</v>
      </c>
    </row>
    <row r="184" spans="2:10" ht="15" thickTop="1">
      <c r="B184" s="78"/>
      <c r="F184" s="43"/>
      <c r="G184" s="43"/>
      <c r="H184" s="43"/>
      <c r="J184" s="81"/>
    </row>
    <row r="185" spans="2:10" ht="14.25">
      <c r="B185" s="45" t="s">
        <v>205</v>
      </c>
      <c r="F185" s="43"/>
      <c r="G185" s="43"/>
      <c r="H185" s="43"/>
      <c r="J185" s="81"/>
    </row>
    <row r="186" spans="2:6" ht="14.25">
      <c r="B186" s="78"/>
      <c r="F186" s="40" t="s">
        <v>100</v>
      </c>
    </row>
    <row r="187" spans="2:6" ht="14.25">
      <c r="B187" s="78"/>
      <c r="F187" s="40"/>
    </row>
    <row r="188" spans="1:2" ht="15">
      <c r="A188" s="73" t="s">
        <v>132</v>
      </c>
      <c r="B188" s="73" t="s">
        <v>42</v>
      </c>
    </row>
    <row r="189" spans="1:2" ht="15">
      <c r="A189" s="73"/>
      <c r="B189" s="73"/>
    </row>
    <row r="190" spans="1:2" ht="15">
      <c r="A190" s="73"/>
      <c r="B190" s="45" t="s">
        <v>80</v>
      </c>
    </row>
    <row r="191" spans="1:2" ht="15">
      <c r="A191" s="73"/>
      <c r="B191" s="45" t="s">
        <v>81</v>
      </c>
    </row>
    <row r="192" ht="15">
      <c r="A192" s="73"/>
    </row>
    <row r="194" spans="1:2" ht="15">
      <c r="A194" s="73" t="s">
        <v>148</v>
      </c>
      <c r="B194" s="73" t="s">
        <v>44</v>
      </c>
    </row>
    <row r="195" spans="1:2" ht="15">
      <c r="A195" s="73"/>
      <c r="B195" s="73"/>
    </row>
    <row r="196" ht="14.25">
      <c r="B196" s="45" t="s">
        <v>63</v>
      </c>
    </row>
    <row r="199" spans="1:10" ht="15">
      <c r="A199" s="73" t="s">
        <v>156</v>
      </c>
      <c r="B199" s="73" t="s">
        <v>59</v>
      </c>
      <c r="F199" s="43"/>
      <c r="G199" s="43"/>
      <c r="H199" s="43"/>
      <c r="I199" s="43"/>
      <c r="J199" s="43"/>
    </row>
    <row r="200" spans="2:10" ht="15">
      <c r="B200" s="73"/>
      <c r="F200" s="43"/>
      <c r="G200" s="43"/>
      <c r="H200" s="43"/>
      <c r="I200" s="43"/>
      <c r="J200" s="43"/>
    </row>
    <row r="201" spans="2:10" ht="14.25">
      <c r="B201" s="76" t="s">
        <v>167</v>
      </c>
      <c r="F201" s="43"/>
      <c r="G201" s="43"/>
      <c r="H201" s="43"/>
      <c r="I201" s="43"/>
      <c r="J201" s="43"/>
    </row>
    <row r="202" spans="6:10" ht="14.25">
      <c r="F202" s="43"/>
      <c r="G202" s="43"/>
      <c r="H202" s="43"/>
      <c r="I202" s="43"/>
      <c r="J202" s="43"/>
    </row>
    <row r="203" spans="6:10" ht="14.25">
      <c r="F203" s="43"/>
      <c r="G203" s="43"/>
      <c r="H203" s="43"/>
      <c r="I203" s="43"/>
      <c r="J203" s="43"/>
    </row>
    <row r="204" spans="1:2" ht="15">
      <c r="A204" s="73" t="s">
        <v>164</v>
      </c>
      <c r="B204" s="73" t="s">
        <v>145</v>
      </c>
    </row>
    <row r="205" spans="6:13" ht="15">
      <c r="F205" s="125" t="s">
        <v>0</v>
      </c>
      <c r="G205" s="125"/>
      <c r="H205" s="125"/>
      <c r="I205" s="74"/>
      <c r="J205" s="125" t="s">
        <v>17</v>
      </c>
      <c r="K205" s="125"/>
      <c r="L205" s="125"/>
      <c r="M205" s="125"/>
    </row>
    <row r="206" spans="6:12" ht="15">
      <c r="F206" s="74" t="s">
        <v>1</v>
      </c>
      <c r="G206" s="74"/>
      <c r="H206" s="74" t="s">
        <v>2</v>
      </c>
      <c r="I206" s="74"/>
      <c r="J206" s="74" t="s">
        <v>1</v>
      </c>
      <c r="K206" s="74"/>
      <c r="L206" s="74" t="s">
        <v>2</v>
      </c>
    </row>
    <row r="207" spans="6:12" ht="15">
      <c r="F207" s="74" t="s">
        <v>3</v>
      </c>
      <c r="G207" s="74"/>
      <c r="H207" s="74" t="s">
        <v>4</v>
      </c>
      <c r="I207" s="74"/>
      <c r="J207" s="74" t="s">
        <v>3</v>
      </c>
      <c r="K207" s="74"/>
      <c r="L207" s="74" t="s">
        <v>4</v>
      </c>
    </row>
    <row r="208" spans="6:12" ht="15">
      <c r="F208" s="74" t="s">
        <v>5</v>
      </c>
      <c r="G208" s="74"/>
      <c r="H208" s="74" t="s">
        <v>5</v>
      </c>
      <c r="I208" s="74"/>
      <c r="J208" s="74" t="s">
        <v>5</v>
      </c>
      <c r="K208" s="74"/>
      <c r="L208" s="74" t="s">
        <v>5</v>
      </c>
    </row>
    <row r="209" spans="6:12" ht="15">
      <c r="F209" s="75">
        <v>38168</v>
      </c>
      <c r="G209" s="75"/>
      <c r="H209" s="75">
        <v>37802</v>
      </c>
      <c r="I209" s="75"/>
      <c r="J209" s="75">
        <f>F209</f>
        <v>38168</v>
      </c>
      <c r="K209" s="75"/>
      <c r="L209" s="75">
        <f>H209</f>
        <v>37802</v>
      </c>
    </row>
    <row r="210" spans="6:12" ht="15">
      <c r="F210" s="74" t="s">
        <v>6</v>
      </c>
      <c r="G210" s="74"/>
      <c r="H210" s="74" t="s">
        <v>6</v>
      </c>
      <c r="I210" s="74"/>
      <c r="J210" s="74" t="s">
        <v>6</v>
      </c>
      <c r="K210" s="74"/>
      <c r="L210" s="74" t="s">
        <v>6</v>
      </c>
    </row>
    <row r="211" spans="6:12" ht="14.25">
      <c r="F211" s="40"/>
      <c r="H211" s="40"/>
      <c r="J211" s="40"/>
      <c r="K211" s="40"/>
      <c r="L211" s="40"/>
    </row>
    <row r="212" spans="2:12" ht="14.25">
      <c r="B212" s="45" t="s">
        <v>146</v>
      </c>
      <c r="F212" s="40">
        <f>PL!C34</f>
        <v>-2408</v>
      </c>
      <c r="G212" s="40"/>
      <c r="H212" s="40">
        <v>-2473</v>
      </c>
      <c r="I212" s="40"/>
      <c r="J212" s="40">
        <f>PL!G30</f>
        <v>-5304</v>
      </c>
      <c r="K212" s="40"/>
      <c r="L212" s="40">
        <v>-6041</v>
      </c>
    </row>
    <row r="213" spans="2:12" ht="14.25">
      <c r="B213" s="45" t="s">
        <v>185</v>
      </c>
      <c r="F213" s="40">
        <f>'bs'!C39</f>
        <v>43098</v>
      </c>
      <c r="H213" s="40">
        <f>35915</f>
        <v>35915</v>
      </c>
      <c r="J213" s="40">
        <f>F213</f>
        <v>43098</v>
      </c>
      <c r="K213" s="40"/>
      <c r="L213" s="40">
        <f>H213</f>
        <v>35915</v>
      </c>
    </row>
    <row r="214" spans="2:12" ht="15" thickBot="1">
      <c r="B214" s="45" t="s">
        <v>147</v>
      </c>
      <c r="F214" s="89">
        <f>F212/F213*100</f>
        <v>-5.5872662304515295</v>
      </c>
      <c r="G214" s="41"/>
      <c r="H214" s="89">
        <f>H212/H213*100</f>
        <v>-6.8857023527773915</v>
      </c>
      <c r="I214" s="41"/>
      <c r="J214" s="89">
        <f>J212/J213*100</f>
        <v>-12.30683558401782</v>
      </c>
      <c r="K214" s="41"/>
      <c r="L214" s="89">
        <f>L212/L213*100</f>
        <v>-16.820270082138382</v>
      </c>
    </row>
    <row r="215" spans="6:12" ht="15" thickTop="1">
      <c r="F215" s="40"/>
      <c r="H215" s="40"/>
      <c r="J215" s="40"/>
      <c r="K215" s="40"/>
      <c r="L215" s="40"/>
    </row>
    <row r="217" spans="1:2" ht="15">
      <c r="A217" s="73" t="s">
        <v>165</v>
      </c>
      <c r="B217" s="73" t="s">
        <v>166</v>
      </c>
    </row>
    <row r="219" ht="14.25">
      <c r="B219" s="45" t="s">
        <v>257</v>
      </c>
    </row>
    <row r="221" spans="1:4" ht="15">
      <c r="A221" s="73" t="s">
        <v>206</v>
      </c>
      <c r="B221" s="73" t="s">
        <v>211</v>
      </c>
      <c r="C221" s="73"/>
      <c r="D221" s="73"/>
    </row>
    <row r="223" ht="14.25">
      <c r="B223" s="45" t="s">
        <v>286</v>
      </c>
    </row>
    <row r="224" ht="14.25">
      <c r="B224" s="45" t="s">
        <v>287</v>
      </c>
    </row>
    <row r="225" ht="14.25">
      <c r="B225" s="45" t="s">
        <v>100</v>
      </c>
    </row>
    <row r="226" ht="14.25">
      <c r="B226" s="45" t="s">
        <v>100</v>
      </c>
    </row>
    <row r="228" spans="2:3" ht="14.25">
      <c r="B228" s="45" t="s">
        <v>64</v>
      </c>
      <c r="C228" s="82" t="s">
        <v>288</v>
      </c>
    </row>
  </sheetData>
  <mergeCells count="5">
    <mergeCell ref="F205:H205"/>
    <mergeCell ref="J205:M205"/>
    <mergeCell ref="B72:L72"/>
    <mergeCell ref="F121:H121"/>
    <mergeCell ref="J121:M121"/>
  </mergeCells>
  <printOptions/>
  <pageMargins left="1.32" right="0.2" top="0.7" bottom="0.73" header="0.5" footer="0.5"/>
  <pageSetup horizontalDpi="300" verticalDpi="300" orientation="portrait" paperSize="9" scale="55" r:id="rId1"/>
  <headerFooter alignWithMargins="0">
    <oddFooter>&amp;R&amp;9Q2 '03 KLSE - Notes
 Page 18 of 20</oddFooter>
  </headerFooter>
  <rowBreaks count="2" manualBreakCount="2">
    <brk id="92" max="13" man="1"/>
    <brk id="18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Tru-Tech Electronic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Tru-Tech Electronic (M) Sdn Bhd</dc:creator>
  <cp:keywords/>
  <dc:description>KLSE submission package - quarterly basis
Mar'03 Qtr mth end due submission date: end of May'03</dc:description>
  <cp:lastModifiedBy>tina</cp:lastModifiedBy>
  <cp:lastPrinted>2004-08-19T09:58:15Z</cp:lastPrinted>
  <dcterms:created xsi:type="dcterms:W3CDTF">1999-10-28T06:34:36Z</dcterms:created>
  <dcterms:modified xsi:type="dcterms:W3CDTF">2004-08-23T17:34:09Z</dcterms:modified>
  <cp:category/>
  <cp:version/>
  <cp:contentType/>
  <cp:contentStatus/>
</cp:coreProperties>
</file>